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ΕΚΦΕ ΚΟΖ\Downloads\"/>
    </mc:Choice>
  </mc:AlternateContent>
  <bookViews>
    <workbookView xWindow="0" yWindow="0" windowWidth="19200" windowHeight="8500" tabRatio="671" firstSheet="3" activeTab="10"/>
  </bookViews>
  <sheets>
    <sheet name="Ιανουάριος" sheetId="25" r:id="rId1"/>
    <sheet name="Φεβρουάριος" sheetId="2" r:id="rId2"/>
    <sheet name="Μάρτιος" sheetId="15" r:id="rId3"/>
    <sheet name="Απρίλιος" sheetId="16" r:id="rId4"/>
    <sheet name="ΜΑΪΟΣ" sheetId="17" r:id="rId5"/>
    <sheet name="Ιούνιος" sheetId="18" r:id="rId6"/>
    <sheet name="Ιούλιος" sheetId="19" r:id="rId7"/>
    <sheet name="Αύγουστος" sheetId="20" r:id="rId8"/>
    <sheet name="Σεπτέμβριος" sheetId="21" r:id="rId9"/>
    <sheet name="Οκτώβριος" sheetId="22" r:id="rId10"/>
    <sheet name="Νοέμβριος" sheetId="23" r:id="rId11"/>
    <sheet name="Δεκέμβριος" sheetId="24" r:id="rId12"/>
  </sheets>
  <definedNames>
    <definedName name="CalendarYear">Ιανουάριος!$L$2</definedName>
    <definedName name="ColumnTitleRegion1..I12.1">Ιανουάριος!$C$2</definedName>
    <definedName name="ColumnTitleRegion1..I12.10" localSheetId="9">Οκτώβριος!$C$2</definedName>
    <definedName name="ColumnTitleRegion1..I12.11" localSheetId="10">Νοέμβριος!$C$2</definedName>
    <definedName name="ColumnTitleRegion1..I12.12" localSheetId="11">Δεκέμβριος!$C$2</definedName>
    <definedName name="ColumnTitleRegion1..I12.2">"Φεβρουάριος!$C$2"</definedName>
    <definedName name="ColumnTitleRegion1..I12.3" localSheetId="2">Μάρτιος!$C$2</definedName>
    <definedName name="ColumnTitleRegion1..I12.4" localSheetId="3">Απρίλιος!$C$2</definedName>
    <definedName name="ColumnTitleRegion1..I12.5" localSheetId="4">ΜΑΪΟΣ!$C$2</definedName>
    <definedName name="ColumnTitleRegion1..I12.6" localSheetId="5">Ιούνιος!$C$2</definedName>
    <definedName name="ColumnTitleRegion1..I12.7" localSheetId="6">Ιούλιος!$C$2</definedName>
    <definedName name="ColumnTitleRegion1..I12.8" localSheetId="7">Αύγουστος!$C$2</definedName>
    <definedName name="ColumnTitleRegion1..I12.9" localSheetId="8">Σεπτέμβριος!$C$2</definedName>
    <definedName name="ColumnTitleRegion2..D14.1">Ιανουάριος!$C$2</definedName>
    <definedName name="ColumnTitleRegion2..D14.10" localSheetId="9">Οκτώβριος!$C$2</definedName>
    <definedName name="ColumnTitleRegion2..D14.11" localSheetId="10">Νοέμβριος!$C$2</definedName>
    <definedName name="ColumnTitleRegion2..D14.12" localSheetId="11">Δεκέμβριος!$C$2</definedName>
    <definedName name="ColumnTitleRegion2..D14.2">Φεβρουάριος!$C$2</definedName>
    <definedName name="ColumnTitleRegion2..D14.3" localSheetId="2">Μάρτιος!$C$2</definedName>
    <definedName name="ColumnTitleRegion2..D14.4" localSheetId="3">Απρίλιος!$C$2</definedName>
    <definedName name="ColumnTitleRegion2..D14.5" localSheetId="4">ΜΑΪΟΣ!$C$2</definedName>
    <definedName name="ColumnTitleRegion2..D14.6" localSheetId="5">Ιούνιος!$C$2</definedName>
    <definedName name="ColumnTitleRegion2..D14.7" localSheetId="6">Ιούλιος!$C$2</definedName>
    <definedName name="ColumnTitleRegion2..D14.8" localSheetId="7">Αύγουστος!$C$2</definedName>
    <definedName name="ColumnTitleRegion2..D14.9" localSheetId="8">Σεπτέμβριος!$C$2</definedName>
    <definedName name="DaysAndWeeks">{0,1,2,3,4,5,6} + {0;1;2;3;4;5}*7</definedName>
    <definedName name="_xlnm.Print_Area" localSheetId="0">Ιανουάριος!$A:$J</definedName>
    <definedName name="RowTitleRegion1..F13.10" localSheetId="9">Οκτώβριος!$E$13</definedName>
    <definedName name="RowTitleRegion1..F13.11" localSheetId="10">Νοέμβριος!$E$13</definedName>
    <definedName name="RowTitleRegion1..F13.12" localSheetId="11">Δεκέμβριος!$E$13</definedName>
    <definedName name="RowTitleRegion1..F13.2">Φεβρουάριος!$E$13</definedName>
    <definedName name="RowTitleRegion1..F13.3" localSheetId="2">Μάρτιος!$E$13</definedName>
    <definedName name="RowTitleRegion1..F13.4" localSheetId="3">Απρίλιος!$E$13</definedName>
    <definedName name="RowTitleRegion1..F13.5" localSheetId="4">ΜΑΪΟΣ!$E$13</definedName>
    <definedName name="RowTitleRegion1..F13.6" localSheetId="5">Ιούνιος!$E$13</definedName>
    <definedName name="RowTitleRegion1..F13.7" localSheetId="6">Ιούλιος!$E$13</definedName>
    <definedName name="RowTitleRegion1..F13.8" localSheetId="7">Αύγουστος!$E$13</definedName>
    <definedName name="RowTitleRegion1..F13.9" localSheetId="8">Σεπτέμβριος!$E$13</definedName>
    <definedName name="RowTitleRegion1..L3.1">Ιανουάριος!$K$2</definedName>
    <definedName name="RowTitleRegion2..F13.1" localSheetId="0">Ιανουάριος!$E$13</definedName>
    <definedName name="WeekStart">Ιανουάριος!$L$3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C2" i="15"/>
  <c r="C2" i="16"/>
  <c r="C2" i="17"/>
  <c r="C2" i="18"/>
  <c r="C2" i="19"/>
  <c r="C2" i="20"/>
  <c r="C2" i="21"/>
  <c r="C2" i="22"/>
  <c r="C2" i="23"/>
  <c r="C2" i="24"/>
  <c r="C2" i="25"/>
  <c r="L2" i="25" l="1"/>
  <c r="C13" i="2" l="1" a="1"/>
  <c r="C11" i="2" a="1"/>
  <c r="C9" i="2" a="1"/>
  <c r="C7" i="2" a="1"/>
  <c r="C5" i="2" a="1"/>
  <c r="C3" i="2" a="1"/>
  <c r="C13" i="16" a="1"/>
  <c r="C11" i="16" a="1"/>
  <c r="C9" i="16" a="1"/>
  <c r="C7" i="16" a="1"/>
  <c r="C5" i="16" a="1"/>
  <c r="C3" i="16" a="1"/>
  <c r="C13" i="15" a="1"/>
  <c r="C11" i="15" a="1"/>
  <c r="C9" i="15" a="1"/>
  <c r="C7" i="15" a="1"/>
  <c r="C5" i="15" a="1"/>
  <c r="C3" i="15" a="1"/>
  <c r="C3" i="17" a="1"/>
  <c r="C13" i="19" a="1"/>
  <c r="C11" i="19" a="1"/>
  <c r="C9" i="19" a="1"/>
  <c r="C7" i="19" a="1"/>
  <c r="C5" i="19" a="1"/>
  <c r="C3" i="19" a="1"/>
  <c r="C13" i="21" a="1"/>
  <c r="C11" i="21" a="1"/>
  <c r="C9" i="21" a="1"/>
  <c r="C7" i="21" a="1"/>
  <c r="C5" i="21" a="1"/>
  <c r="C3" i="21" a="1"/>
  <c r="C13" i="23" a="1"/>
  <c r="C11" i="23" a="1"/>
  <c r="C9" i="23" a="1"/>
  <c r="C7" i="23" a="1"/>
  <c r="C5" i="23" a="1"/>
  <c r="C13" i="17" a="1"/>
  <c r="C11" i="17" a="1"/>
  <c r="C9" i="17" a="1"/>
  <c r="C7" i="17" a="1"/>
  <c r="C5" i="17" a="1"/>
  <c r="C13" i="18" a="1"/>
  <c r="C11" i="18" a="1"/>
  <c r="C9" i="18" a="1"/>
  <c r="C7" i="18" a="1"/>
  <c r="C5" i="18" a="1"/>
  <c r="C3" i="18" a="1"/>
  <c r="C13" i="22" a="1"/>
  <c r="C11" i="22" a="1"/>
  <c r="C9" i="22" a="1"/>
  <c r="C7" i="22" a="1"/>
  <c r="C5" i="22" a="1"/>
  <c r="C3" i="22" a="1"/>
  <c r="C3" i="23" a="1"/>
  <c r="C13" i="25" a="1"/>
  <c r="C11" i="25" a="1"/>
  <c r="C9" i="25" a="1"/>
  <c r="C7" i="25" a="1"/>
  <c r="C5" i="25" a="1"/>
  <c r="C3" i="25" a="1"/>
  <c r="C13" i="20" a="1"/>
  <c r="C11" i="20" a="1"/>
  <c r="C9" i="20" a="1"/>
  <c r="C7" i="20" a="1"/>
  <c r="C5" i="20" a="1"/>
  <c r="C3" i="20" a="1"/>
  <c r="C13" i="24" a="1"/>
  <c r="C11" i="24" a="1"/>
  <c r="C9" i="24" a="1"/>
  <c r="C7" i="24" a="1"/>
  <c r="C5" i="24" a="1"/>
  <c r="C3" i="24" a="1"/>
  <c r="B1" i="25"/>
  <c r="B1" i="24"/>
  <c r="B1" i="23"/>
  <c r="B1" i="22"/>
  <c r="B1" i="21"/>
  <c r="B1" i="20"/>
  <c r="B1" i="19"/>
  <c r="B1" i="18"/>
  <c r="B1" i="17"/>
  <c r="B1" i="16"/>
  <c r="B1" i="2"/>
  <c r="B1" i="15"/>
  <c r="I3" i="24" l="1"/>
  <c r="I2" i="24" s="1"/>
  <c r="G3" i="24"/>
  <c r="G2" i="24" s="1"/>
  <c r="E3" i="24"/>
  <c r="E2" i="24" s="1"/>
  <c r="C3" i="24"/>
  <c r="H3" i="24"/>
  <c r="H2" i="24" s="1"/>
  <c r="F3" i="24"/>
  <c r="F2" i="24" s="1"/>
  <c r="D3" i="24"/>
  <c r="D2" i="24" s="1"/>
  <c r="I7" i="24"/>
  <c r="G7" i="24"/>
  <c r="E7" i="24"/>
  <c r="C7" i="24"/>
  <c r="H7" i="24"/>
  <c r="F7" i="24"/>
  <c r="D7" i="24"/>
  <c r="I11" i="24"/>
  <c r="G11" i="24"/>
  <c r="E11" i="24"/>
  <c r="C11" i="24"/>
  <c r="H11" i="24"/>
  <c r="F11" i="24"/>
  <c r="D11" i="24"/>
  <c r="I3" i="20"/>
  <c r="I2" i="20" s="1"/>
  <c r="G3" i="20"/>
  <c r="G2" i="20" s="1"/>
  <c r="E3" i="20"/>
  <c r="E2" i="20" s="1"/>
  <c r="C3" i="20"/>
  <c r="H3" i="20"/>
  <c r="H2" i="20" s="1"/>
  <c r="D3" i="20"/>
  <c r="D2" i="20" s="1"/>
  <c r="F3" i="20"/>
  <c r="F2" i="20" s="1"/>
  <c r="I7" i="20"/>
  <c r="G7" i="20"/>
  <c r="E7" i="20"/>
  <c r="C7" i="20"/>
  <c r="H7" i="20"/>
  <c r="D7" i="20"/>
  <c r="F7" i="20"/>
  <c r="I11" i="20"/>
  <c r="G11" i="20"/>
  <c r="E11" i="20"/>
  <c r="C11" i="20"/>
  <c r="H11" i="20"/>
  <c r="D11" i="20"/>
  <c r="F11" i="20"/>
  <c r="H3" i="25"/>
  <c r="H2" i="25" s="1"/>
  <c r="F3" i="25"/>
  <c r="F2" i="25" s="1"/>
  <c r="D3" i="25"/>
  <c r="D2" i="25" s="1"/>
  <c r="I3" i="25"/>
  <c r="I2" i="25" s="1"/>
  <c r="G3" i="25"/>
  <c r="G2" i="25" s="1"/>
  <c r="E3" i="25"/>
  <c r="E2" i="25" s="1"/>
  <c r="C3" i="25"/>
  <c r="H7" i="25"/>
  <c r="F7" i="25"/>
  <c r="D7" i="25"/>
  <c r="I7" i="25"/>
  <c r="G7" i="25"/>
  <c r="E7" i="25"/>
  <c r="C7" i="25"/>
  <c r="H11" i="25"/>
  <c r="F11" i="25"/>
  <c r="D11" i="25"/>
  <c r="I11" i="25"/>
  <c r="G11" i="25"/>
  <c r="E11" i="25"/>
  <c r="C11" i="25"/>
  <c r="H3" i="23"/>
  <c r="H2" i="23" s="1"/>
  <c r="I3" i="23"/>
  <c r="I2" i="23" s="1"/>
  <c r="F3" i="23"/>
  <c r="F2" i="23" s="1"/>
  <c r="D3" i="23"/>
  <c r="D2" i="23" s="1"/>
  <c r="G3" i="23"/>
  <c r="G2" i="23" s="1"/>
  <c r="E3" i="23"/>
  <c r="E2" i="23" s="1"/>
  <c r="C3" i="23"/>
  <c r="I5" i="22"/>
  <c r="G5" i="22"/>
  <c r="E5" i="22"/>
  <c r="C5" i="22"/>
  <c r="B2" i="22" s="1"/>
  <c r="F5" i="22"/>
  <c r="H5" i="22"/>
  <c r="D5" i="22"/>
  <c r="I9" i="22"/>
  <c r="G9" i="22"/>
  <c r="E9" i="22"/>
  <c r="C9" i="22"/>
  <c r="F9" i="22"/>
  <c r="H9" i="22"/>
  <c r="D9" i="22"/>
  <c r="C13" i="22"/>
  <c r="D13" i="22"/>
  <c r="I5" i="18"/>
  <c r="G5" i="18"/>
  <c r="E5" i="18"/>
  <c r="C5" i="18"/>
  <c r="B2" i="18" s="1"/>
  <c r="F5" i="18"/>
  <c r="H5" i="18"/>
  <c r="D5" i="18"/>
  <c r="I9" i="18"/>
  <c r="G9" i="18"/>
  <c r="E9" i="18"/>
  <c r="C9" i="18"/>
  <c r="F9" i="18"/>
  <c r="H9" i="18"/>
  <c r="D9" i="18"/>
  <c r="C13" i="18"/>
  <c r="D13" i="18"/>
  <c r="I7" i="17"/>
  <c r="G7" i="17"/>
  <c r="E7" i="17"/>
  <c r="C7" i="17"/>
  <c r="H7" i="17"/>
  <c r="D7" i="17"/>
  <c r="F7" i="17"/>
  <c r="I11" i="17"/>
  <c r="G11" i="17"/>
  <c r="E11" i="17"/>
  <c r="C11" i="17"/>
  <c r="H11" i="17"/>
  <c r="D11" i="17"/>
  <c r="F11" i="17"/>
  <c r="H5" i="23"/>
  <c r="F5" i="23"/>
  <c r="D5" i="23"/>
  <c r="I5" i="23"/>
  <c r="E5" i="23"/>
  <c r="G5" i="23"/>
  <c r="C5" i="23"/>
  <c r="B2" i="23" s="1"/>
  <c r="H9" i="23"/>
  <c r="F9" i="23"/>
  <c r="D9" i="23"/>
  <c r="I9" i="23"/>
  <c r="E9" i="23"/>
  <c r="G9" i="23"/>
  <c r="C9" i="23"/>
  <c r="D13" i="23"/>
  <c r="C13" i="23"/>
  <c r="H5" i="21"/>
  <c r="F5" i="21"/>
  <c r="D5" i="21"/>
  <c r="G5" i="21"/>
  <c r="C5" i="21"/>
  <c r="B2" i="21" s="1"/>
  <c r="I5" i="21"/>
  <c r="E5" i="21"/>
  <c r="H9" i="21"/>
  <c r="F9" i="21"/>
  <c r="D9" i="21"/>
  <c r="G9" i="21"/>
  <c r="C9" i="21"/>
  <c r="I9" i="21"/>
  <c r="E9" i="21"/>
  <c r="D13" i="21"/>
  <c r="C13" i="21"/>
  <c r="H5" i="19"/>
  <c r="F5" i="19"/>
  <c r="D5" i="19"/>
  <c r="I5" i="19"/>
  <c r="E5" i="19"/>
  <c r="G5" i="19"/>
  <c r="C5" i="19"/>
  <c r="B2" i="19" s="1"/>
  <c r="H9" i="19"/>
  <c r="F9" i="19"/>
  <c r="D9" i="19"/>
  <c r="I9" i="19"/>
  <c r="E9" i="19"/>
  <c r="G9" i="19"/>
  <c r="C9" i="19"/>
  <c r="D13" i="19"/>
  <c r="C13" i="19"/>
  <c r="I3" i="15"/>
  <c r="I2" i="15" s="1"/>
  <c r="G3" i="15"/>
  <c r="G2" i="15" s="1"/>
  <c r="E3" i="15"/>
  <c r="E2" i="15" s="1"/>
  <c r="C3" i="15"/>
  <c r="F3" i="15"/>
  <c r="F2" i="15" s="1"/>
  <c r="D3" i="15"/>
  <c r="D2" i="15" s="1"/>
  <c r="H3" i="15"/>
  <c r="H2" i="15" s="1"/>
  <c r="I7" i="15"/>
  <c r="G7" i="15"/>
  <c r="E7" i="15"/>
  <c r="C7" i="15"/>
  <c r="F7" i="15"/>
  <c r="D7" i="15"/>
  <c r="H7" i="15"/>
  <c r="I11" i="15"/>
  <c r="G11" i="15"/>
  <c r="E11" i="15"/>
  <c r="C11" i="15"/>
  <c r="F11" i="15"/>
  <c r="D11" i="15"/>
  <c r="H11" i="15"/>
  <c r="H3" i="16"/>
  <c r="H2" i="16" s="1"/>
  <c r="F3" i="16"/>
  <c r="F2" i="16" s="1"/>
  <c r="D3" i="16"/>
  <c r="D2" i="16" s="1"/>
  <c r="I3" i="16"/>
  <c r="I2" i="16" s="1"/>
  <c r="E3" i="16"/>
  <c r="E2" i="16" s="1"/>
  <c r="G3" i="16"/>
  <c r="G2" i="16" s="1"/>
  <c r="C3" i="16"/>
  <c r="H7" i="16"/>
  <c r="F7" i="16"/>
  <c r="D7" i="16"/>
  <c r="I7" i="16"/>
  <c r="E7" i="16"/>
  <c r="G7" i="16"/>
  <c r="C7" i="16"/>
  <c r="H11" i="16"/>
  <c r="F11" i="16"/>
  <c r="D11" i="16"/>
  <c r="I11" i="16"/>
  <c r="E11" i="16"/>
  <c r="G11" i="16"/>
  <c r="C11" i="16"/>
  <c r="H3" i="2"/>
  <c r="F3" i="2"/>
  <c r="D3" i="2"/>
  <c r="G3" i="2"/>
  <c r="C3" i="2"/>
  <c r="I3" i="2"/>
  <c r="E3" i="2"/>
  <c r="H7" i="2"/>
  <c r="F7" i="2"/>
  <c r="D7" i="2"/>
  <c r="G7" i="2"/>
  <c r="C7" i="2"/>
  <c r="I7" i="2"/>
  <c r="E7" i="2"/>
  <c r="H11" i="2"/>
  <c r="F11" i="2"/>
  <c r="D11" i="2"/>
  <c r="G11" i="2"/>
  <c r="C11" i="2"/>
  <c r="I11" i="2"/>
  <c r="E11" i="2"/>
  <c r="I5" i="24"/>
  <c r="G5" i="24"/>
  <c r="E5" i="24"/>
  <c r="C5" i="24"/>
  <c r="B2" i="24" s="1"/>
  <c r="H5" i="24"/>
  <c r="F5" i="24"/>
  <c r="D5" i="24"/>
  <c r="I9" i="24"/>
  <c r="G9" i="24"/>
  <c r="E9" i="24"/>
  <c r="C9" i="24"/>
  <c r="H9" i="24"/>
  <c r="F9" i="24"/>
  <c r="D9" i="24"/>
  <c r="C13" i="24"/>
  <c r="D13" i="24"/>
  <c r="I5" i="20"/>
  <c r="G5" i="20"/>
  <c r="E5" i="20"/>
  <c r="C5" i="20"/>
  <c r="B2" i="20" s="1"/>
  <c r="H5" i="20"/>
  <c r="D5" i="20"/>
  <c r="F5" i="20"/>
  <c r="I9" i="20"/>
  <c r="G9" i="20"/>
  <c r="E9" i="20"/>
  <c r="C9" i="20"/>
  <c r="H9" i="20"/>
  <c r="D9" i="20"/>
  <c r="F9" i="20"/>
  <c r="C13" i="20"/>
  <c r="D13" i="20"/>
  <c r="H5" i="25"/>
  <c r="F5" i="25"/>
  <c r="D5" i="25"/>
  <c r="I5" i="25"/>
  <c r="G5" i="25"/>
  <c r="E5" i="25"/>
  <c r="C5" i="25"/>
  <c r="B2" i="25" s="1"/>
  <c r="H9" i="25"/>
  <c r="F9" i="25"/>
  <c r="D9" i="25"/>
  <c r="I9" i="25"/>
  <c r="G9" i="25"/>
  <c r="E9" i="25"/>
  <c r="C9" i="25"/>
  <c r="D13" i="25"/>
  <c r="C13" i="25"/>
  <c r="I3" i="22"/>
  <c r="I2" i="22" s="1"/>
  <c r="G3" i="22"/>
  <c r="G2" i="22" s="1"/>
  <c r="E3" i="22"/>
  <c r="E2" i="22" s="1"/>
  <c r="C3" i="22"/>
  <c r="F3" i="22"/>
  <c r="F2" i="22" s="1"/>
  <c r="H3" i="22"/>
  <c r="H2" i="22" s="1"/>
  <c r="D3" i="22"/>
  <c r="D2" i="22" s="1"/>
  <c r="I7" i="22"/>
  <c r="G7" i="22"/>
  <c r="E7" i="22"/>
  <c r="C7" i="22"/>
  <c r="F7" i="22"/>
  <c r="H7" i="22"/>
  <c r="D7" i="22"/>
  <c r="I11" i="22"/>
  <c r="G11" i="22"/>
  <c r="E11" i="22"/>
  <c r="C11" i="22"/>
  <c r="F11" i="22"/>
  <c r="H11" i="22"/>
  <c r="D11" i="22"/>
  <c r="I3" i="18"/>
  <c r="I2" i="18" s="1"/>
  <c r="G3" i="18"/>
  <c r="G2" i="18" s="1"/>
  <c r="E3" i="18"/>
  <c r="E2" i="18" s="1"/>
  <c r="C3" i="18"/>
  <c r="F3" i="18"/>
  <c r="F2" i="18" s="1"/>
  <c r="H3" i="18"/>
  <c r="H2" i="18" s="1"/>
  <c r="D3" i="18"/>
  <c r="D2" i="18" s="1"/>
  <c r="I7" i="18"/>
  <c r="G7" i="18"/>
  <c r="E7" i="18"/>
  <c r="C7" i="18"/>
  <c r="F7" i="18"/>
  <c r="H7" i="18"/>
  <c r="D7" i="18"/>
  <c r="I11" i="18"/>
  <c r="G11" i="18"/>
  <c r="E11" i="18"/>
  <c r="C11" i="18"/>
  <c r="F11" i="18"/>
  <c r="H11" i="18"/>
  <c r="D11" i="18"/>
  <c r="I5" i="17"/>
  <c r="G5" i="17"/>
  <c r="E5" i="17"/>
  <c r="C5" i="17"/>
  <c r="B2" i="17" s="1"/>
  <c r="H5" i="17"/>
  <c r="D5" i="17"/>
  <c r="F5" i="17"/>
  <c r="I9" i="17"/>
  <c r="G9" i="17"/>
  <c r="E9" i="17"/>
  <c r="C9" i="17"/>
  <c r="H9" i="17"/>
  <c r="D9" i="17"/>
  <c r="F9" i="17"/>
  <c r="C13" i="17"/>
  <c r="D13" i="17"/>
  <c r="H7" i="23"/>
  <c r="F7" i="23"/>
  <c r="D7" i="23"/>
  <c r="I7" i="23"/>
  <c r="E7" i="23"/>
  <c r="G7" i="23"/>
  <c r="C7" i="23"/>
  <c r="H11" i="23"/>
  <c r="F11" i="23"/>
  <c r="D11" i="23"/>
  <c r="I11" i="23"/>
  <c r="E11" i="23"/>
  <c r="G11" i="23"/>
  <c r="C11" i="23"/>
  <c r="H3" i="21"/>
  <c r="H2" i="21" s="1"/>
  <c r="F3" i="21"/>
  <c r="F2" i="21" s="1"/>
  <c r="D3" i="21"/>
  <c r="D2" i="21" s="1"/>
  <c r="G3" i="21"/>
  <c r="G2" i="21" s="1"/>
  <c r="C3" i="21"/>
  <c r="I3" i="21"/>
  <c r="I2" i="21" s="1"/>
  <c r="E3" i="21"/>
  <c r="E2" i="21" s="1"/>
  <c r="H7" i="21"/>
  <c r="F7" i="21"/>
  <c r="D7" i="21"/>
  <c r="G7" i="21"/>
  <c r="C7" i="21"/>
  <c r="I7" i="21"/>
  <c r="E7" i="21"/>
  <c r="H11" i="21"/>
  <c r="F11" i="21"/>
  <c r="D11" i="21"/>
  <c r="G11" i="21"/>
  <c r="C11" i="21"/>
  <c r="I11" i="21"/>
  <c r="E11" i="21"/>
  <c r="H3" i="19"/>
  <c r="H2" i="19" s="1"/>
  <c r="F3" i="19"/>
  <c r="F2" i="19" s="1"/>
  <c r="D3" i="19"/>
  <c r="D2" i="19" s="1"/>
  <c r="I3" i="19"/>
  <c r="I2" i="19" s="1"/>
  <c r="E3" i="19"/>
  <c r="E2" i="19" s="1"/>
  <c r="G3" i="19"/>
  <c r="G2" i="19" s="1"/>
  <c r="C3" i="19"/>
  <c r="H7" i="19"/>
  <c r="F7" i="19"/>
  <c r="D7" i="19"/>
  <c r="I7" i="19"/>
  <c r="E7" i="19"/>
  <c r="G7" i="19"/>
  <c r="C7" i="19"/>
  <c r="H11" i="19"/>
  <c r="F11" i="19"/>
  <c r="D11" i="19"/>
  <c r="I11" i="19"/>
  <c r="E11" i="19"/>
  <c r="G11" i="19"/>
  <c r="C11" i="19"/>
  <c r="I3" i="17"/>
  <c r="I2" i="17" s="1"/>
  <c r="G3" i="17"/>
  <c r="G2" i="17" s="1"/>
  <c r="E3" i="17"/>
  <c r="E2" i="17" s="1"/>
  <c r="H3" i="17"/>
  <c r="H2" i="17" s="1"/>
  <c r="D3" i="17"/>
  <c r="D2" i="17" s="1"/>
  <c r="C3" i="17"/>
  <c r="F3" i="17"/>
  <c r="F2" i="17" s="1"/>
  <c r="I5" i="15"/>
  <c r="G5" i="15"/>
  <c r="E5" i="15"/>
  <c r="C5" i="15"/>
  <c r="B2" i="15" s="1"/>
  <c r="F5" i="15"/>
  <c r="D5" i="15"/>
  <c r="H5" i="15"/>
  <c r="I9" i="15"/>
  <c r="G9" i="15"/>
  <c r="E9" i="15"/>
  <c r="C9" i="15"/>
  <c r="F9" i="15"/>
  <c r="D9" i="15"/>
  <c r="H9" i="15"/>
  <c r="C13" i="15"/>
  <c r="D13" i="15"/>
  <c r="H5" i="16"/>
  <c r="F5" i="16"/>
  <c r="D5" i="16"/>
  <c r="I5" i="16"/>
  <c r="E5" i="16"/>
  <c r="G5" i="16"/>
  <c r="C5" i="16"/>
  <c r="B2" i="16" s="1"/>
  <c r="H9" i="16"/>
  <c r="F9" i="16"/>
  <c r="D9" i="16"/>
  <c r="I9" i="16"/>
  <c r="E9" i="16"/>
  <c r="G9" i="16"/>
  <c r="C9" i="16"/>
  <c r="D13" i="16"/>
  <c r="C13" i="16"/>
  <c r="H5" i="2"/>
  <c r="F5" i="2"/>
  <c r="D5" i="2"/>
  <c r="G5" i="2"/>
  <c r="C5" i="2"/>
  <c r="I5" i="2"/>
  <c r="E5" i="2"/>
  <c r="H9" i="2"/>
  <c r="F9" i="2"/>
  <c r="D9" i="2"/>
  <c r="G9" i="2"/>
  <c r="C9" i="2"/>
  <c r="I9" i="2"/>
  <c r="E9" i="2"/>
  <c r="D13" i="2"/>
  <c r="C13" i="2"/>
  <c r="I2" i="2" l="1"/>
  <c r="D2" i="2" l="1"/>
  <c r="F2" i="2"/>
  <c r="H2" i="2"/>
  <c r="E2" i="2"/>
  <c r="G2" i="2"/>
  <c r="B2" i="2"/>
</calcChain>
</file>

<file path=xl/sharedStrings.xml><?xml version="1.0" encoding="utf-8"?>
<sst xmlns="http://schemas.openxmlformats.org/spreadsheetml/2006/main" count="52" uniqueCount="27">
  <si>
    <t>ΣΗΜΕΙΩΣΕΙΣ:</t>
  </si>
  <si>
    <t>ΡΥΘΜΙΣΕΙΣ ΗΜΕΡΟΛΟΓΙΟΥ</t>
  </si>
  <si>
    <t>ΕΤΟΣ</t>
  </si>
  <si>
    <t>ΕΝΑΡΞΗ ΕΒΔΟΜΑΔΑΣ</t>
  </si>
  <si>
    <t>ΔΕΥ</t>
  </si>
  <si>
    <t xml:space="preserve">
</t>
  </si>
  <si>
    <t>ΑΡΓΙΑ</t>
  </si>
  <si>
    <t>ΔΙΑΚΟΠΕΣ ΠΑΣΧΑ</t>
  </si>
  <si>
    <t>Διαγωνισμός EOES</t>
  </si>
  <si>
    <t>Πανελλήνιος Διαγωνισμός Βιολογίας</t>
  </si>
  <si>
    <t>Γυμνάσιο Κρόκου Γ' CSI</t>
  </si>
  <si>
    <t>Αργία</t>
  </si>
  <si>
    <t>4ο Γυμνάσιο-Β' Μικροβιολογία</t>
  </si>
  <si>
    <t>Γυμνάσιο Λευκοπηγής -Β' Μικροβιολογία</t>
  </si>
  <si>
    <t>4ο Γυμνάσιο- Α' -Κυκλοφορικό</t>
  </si>
  <si>
    <t>Πείραμα Ερατοσθένη</t>
  </si>
  <si>
    <t>4ο Γυμνάσιο Γ CSI</t>
  </si>
  <si>
    <t>Γυμνάσιο Αιανής Α' Β' Γ'</t>
  </si>
  <si>
    <t>Πανελλήνιος Διαγωνισμός Βιολογίας Γυμνασίου</t>
  </si>
  <si>
    <t>Φεστιβάλ Ρομποτικής</t>
  </si>
  <si>
    <t>2ο Γυμνάσιο Κοζάνης - Χημεία Β'</t>
  </si>
  <si>
    <t>2o Γυμνάσιο Κοζάνης - Χημεία Β'</t>
  </si>
  <si>
    <t>Επιμορφωτική συνάντηση γυμνασίων Δήμου Κοζάνης</t>
  </si>
  <si>
    <t>Επιμορφωτική συνάντηση γυμνασίων λοιπών Δήμων</t>
  </si>
  <si>
    <t>Επιμορφωτική συνάντηση γυμνασίων Φλώρινας</t>
  </si>
  <si>
    <t>5ο Γυμνάσιο Βιολογία Α' Γυμνασίου</t>
  </si>
  <si>
    <t>Τοπικός διαγωνισμός EOES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</si>
</sst>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numFmts>
  <fonts count="29" x14ac:knownFonts="1">
    <font>
      <sz val="11"/>
      <color theme="1" tint="4.9989318521683403E-2"/>
      <name val="Century Gothic"/>
      <family val="2"/>
      <scheme val="minor"/>
    </font>
    <font>
      <sz val="36"/>
      <color theme="0"/>
      <name val="Century Gothic"/>
      <family val="2"/>
      <scheme val="major"/>
    </font>
    <font>
      <sz val="12"/>
      <color theme="0"/>
      <name val="Century Gothic"/>
      <family val="2"/>
      <scheme val="major"/>
    </font>
    <font>
      <sz val="11"/>
      <color theme="3"/>
      <name val="Century Gothic"/>
      <family val="2"/>
      <scheme val="minor"/>
    </font>
    <font>
      <sz val="11"/>
      <color theme="1" tint="4.9989318521683403E-2"/>
      <name val="Century Gothic"/>
      <family val="2"/>
      <scheme val="minor"/>
    </font>
    <font>
      <sz val="16"/>
      <color theme="0"/>
      <name val="Century Gothic"/>
      <family val="2"/>
      <scheme val="minor"/>
    </font>
    <font>
      <sz val="18"/>
      <color theme="0"/>
      <name val="Century Gothic"/>
      <family val="1"/>
      <scheme val="major"/>
    </font>
    <font>
      <sz val="12"/>
      <color theme="0"/>
      <name val="Century Gothic"/>
      <family val="2"/>
      <scheme val="minor"/>
    </font>
    <font>
      <sz val="11"/>
      <color theme="0"/>
      <name val="Century Gothic"/>
      <family val="2"/>
      <scheme val="minor"/>
    </font>
    <font>
      <sz val="11"/>
      <name val="Century Gothic"/>
      <family val="2"/>
      <scheme val="minor"/>
    </font>
    <font>
      <sz val="11"/>
      <color theme="2" tint="-0.89996032593768116"/>
      <name val="Century Gothic"/>
      <family val="2"/>
      <scheme val="minor"/>
    </font>
    <font>
      <sz val="11"/>
      <color rgb="FFFF0000"/>
      <name val="Century Gothic"/>
      <family val="2"/>
      <scheme val="minor"/>
    </font>
    <font>
      <sz val="8"/>
      <color theme="1" tint="4.9989318521683403E-2"/>
      <name val="Century Gothic"/>
      <family val="2"/>
      <charset val="161"/>
      <scheme val="minor"/>
    </font>
    <font>
      <sz val="7"/>
      <color theme="1" tint="4.9989318521683403E-2"/>
      <name val="Century Gothic"/>
      <family val="2"/>
      <charset val="161"/>
      <scheme val="minor"/>
    </font>
    <font>
      <sz val="9"/>
      <color theme="1" tint="4.9989318521683403E-2"/>
      <name val="Century Gothic"/>
      <family val="2"/>
      <charset val="161"/>
      <scheme val="minor"/>
    </font>
    <font>
      <sz val="11"/>
      <color theme="1" tint="4.9989318521683403E-2"/>
      <name val="Century Gothic"/>
      <family val="2"/>
      <charset val="161"/>
      <scheme val="minor"/>
    </font>
    <font>
      <sz val="10"/>
      <color theme="1" tint="4.9989318521683403E-2"/>
      <name val="Century Gothic"/>
      <family val="2"/>
      <charset val="161"/>
      <scheme val="minor"/>
    </font>
    <font>
      <sz val="9"/>
      <color rgb="FFFF0000"/>
      <name val="Century Gothic"/>
      <family val="2"/>
      <charset val="161"/>
      <scheme val="minor"/>
    </font>
    <font>
      <sz val="11"/>
      <color rgb="FF00B050"/>
      <name val="Century Gothic"/>
      <family val="2"/>
      <charset val="161"/>
      <scheme val="minor"/>
    </font>
    <font>
      <sz val="11"/>
      <color rgb="FF00B050"/>
      <name val="Century Gothic"/>
      <family val="2"/>
      <scheme val="minor"/>
    </font>
    <font>
      <sz val="10"/>
      <name val="Century Gothic"/>
      <family val="2"/>
      <charset val="161"/>
      <scheme val="minor"/>
    </font>
    <font>
      <sz val="11"/>
      <name val="Century Gothic"/>
      <family val="2"/>
      <charset val="161"/>
      <scheme val="minor"/>
    </font>
    <font>
      <sz val="8"/>
      <color rgb="FFFF0000"/>
      <name val="Century Gothic"/>
      <family val="2"/>
      <charset val="161"/>
      <scheme val="minor"/>
    </font>
    <font>
      <sz val="10"/>
      <color theme="1" tint="4.9989318521683403E-2"/>
      <name val="Century Gothic"/>
      <family val="2"/>
      <scheme val="minor"/>
    </font>
    <font>
      <sz val="10"/>
      <color theme="5"/>
      <name val="Century Gothic"/>
      <family val="2"/>
      <charset val="161"/>
      <scheme val="minor"/>
    </font>
    <font>
      <sz val="11"/>
      <color theme="5"/>
      <name val="Century Gothic"/>
      <family val="2"/>
      <scheme val="minor"/>
    </font>
    <font>
      <sz val="10"/>
      <color rgb="FFFFC000"/>
      <name val="Century Gothic"/>
      <family val="2"/>
      <charset val="161"/>
      <scheme val="minor"/>
    </font>
    <font>
      <sz val="11"/>
      <color rgb="FFFF0000"/>
      <name val="Century Gothic"/>
      <family val="2"/>
      <charset val="161"/>
      <scheme val="minor"/>
    </font>
    <font>
      <sz val="12"/>
      <color theme="1" tint="4.9989318521683403E-2"/>
      <name val="Century Gothic"/>
      <family val="2"/>
      <charset val="161"/>
      <scheme val="minor"/>
    </font>
  </fonts>
  <fills count="6">
    <fill>
      <patternFill patternType="none"/>
    </fill>
    <fill>
      <patternFill patternType="gray125"/>
    </fill>
    <fill>
      <patternFill patternType="solid">
        <fgColor indexed="9"/>
        <bgColor indexed="64"/>
      </patternFill>
    </fill>
    <fill>
      <patternFill patternType="solid">
        <fgColor theme="3"/>
        <bgColor indexed="64"/>
      </patternFill>
    </fill>
    <fill>
      <gradientFill>
        <stop position="0">
          <color theme="3"/>
        </stop>
        <stop position="0.5">
          <color theme="3" tint="0.40000610370189521"/>
        </stop>
        <stop position="1">
          <color theme="3"/>
        </stop>
      </gradientFill>
    </fill>
    <fill>
      <patternFill patternType="solid">
        <fgColor theme="4"/>
      </patternFill>
    </fill>
  </fills>
  <borders count="7">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8" tint="-0.499984740745262"/>
      </left>
      <right/>
      <top/>
      <bottom/>
      <diagonal/>
    </border>
  </borders>
  <cellStyleXfs count="12">
    <xf numFmtId="0" fontId="0" fillId="0" borderId="0">
      <alignment horizontal="left" vertical="center" wrapText="1" indent="1"/>
    </xf>
    <xf numFmtId="0" fontId="1" fillId="3" borderId="0" applyNumberFormat="0" applyBorder="0" applyAlignment="0" applyProtection="0"/>
    <xf numFmtId="0" fontId="6" fillId="3" borderId="0" applyNumberFormat="0" applyProtection="0">
      <alignment horizontal="center" vertical="top"/>
    </xf>
    <xf numFmtId="0" fontId="7" fillId="3" borderId="0" applyProtection="0">
      <alignment horizontal="left" indent="1"/>
    </xf>
    <xf numFmtId="0" fontId="2" fillId="4" borderId="6" applyNumberFormat="0" applyProtection="0">
      <alignment horizontal="center" vertical="center"/>
    </xf>
    <xf numFmtId="0" fontId="10" fillId="0" borderId="0" applyNumberFormat="0" applyProtection="0">
      <alignment horizontal="right" indent="1"/>
    </xf>
    <xf numFmtId="0" fontId="4" fillId="0" borderId="4" applyNumberFormat="0" applyFont="0" applyFill="0" applyAlignment="0" applyProtection="0">
      <alignment horizontal="left" vertical="center" wrapText="1" indent="1"/>
    </xf>
    <xf numFmtId="0" fontId="4" fillId="0" borderId="5" applyNumberFormat="0" applyFont="0" applyFill="0" applyAlignment="0" applyProtection="0">
      <alignment horizontal="left" vertical="center" wrapText="1" indent="1"/>
    </xf>
    <xf numFmtId="0" fontId="5" fillId="5" borderId="0" applyNumberFormat="0" applyBorder="0" applyProtection="0">
      <alignment horizontal="center"/>
    </xf>
    <xf numFmtId="164" fontId="3" fillId="0" borderId="1">
      <alignment horizontal="left" vertical="center" indent="1"/>
    </xf>
    <xf numFmtId="0" fontId="9" fillId="0" borderId="3" applyNumberFormat="0" applyFont="0" applyFill="0" applyAlignment="0" applyProtection="0"/>
    <xf numFmtId="0" fontId="8" fillId="0" borderId="0" applyFill="0" applyBorder="0">
      <alignment horizontal="center" vertical="center"/>
    </xf>
  </cellStyleXfs>
  <cellXfs count="44">
    <xf numFmtId="0" fontId="0" fillId="0" borderId="0" xfId="0">
      <alignment horizontal="left" vertical="center" wrapText="1" indent="1"/>
    </xf>
    <xf numFmtId="0" fontId="0" fillId="0" borderId="2" xfId="0" applyBorder="1">
      <alignment horizontal="left" vertical="center" wrapText="1" indent="1"/>
    </xf>
    <xf numFmtId="0" fontId="0" fillId="0" borderId="3" xfId="0" applyBorder="1">
      <alignment horizontal="left" vertical="center" wrapText="1" indent="1"/>
    </xf>
    <xf numFmtId="164" fontId="3" fillId="0" borderId="1" xfId="9">
      <alignment horizontal="left" vertical="center" indent="1"/>
    </xf>
    <xf numFmtId="0" fontId="10" fillId="0" borderId="0" xfId="5">
      <alignment horizontal="right" indent="1"/>
    </xf>
    <xf numFmtId="0" fontId="8" fillId="2" borderId="0" xfId="11" applyFill="1">
      <alignment horizontal="center" vertical="center"/>
    </xf>
    <xf numFmtId="0" fontId="8" fillId="0" borderId="0" xfId="11" applyFill="1">
      <alignment horizontal="center" vertical="center"/>
    </xf>
    <xf numFmtId="0" fontId="7" fillId="3" borderId="0" xfId="3">
      <alignment horizontal="left" indent="1"/>
    </xf>
    <xf numFmtId="164" fontId="11" fillId="0" borderId="1" xfId="9" applyFont="1">
      <alignment horizontal="left" vertical="center" indent="1"/>
    </xf>
    <xf numFmtId="0" fontId="0" fillId="0" borderId="3" xfId="10" applyFont="1" applyAlignment="1">
      <alignment horizontal="left" vertical="center" wrapText="1" indent="1"/>
    </xf>
    <xf numFmtId="0" fontId="0" fillId="0" borderId="3" xfId="10" applyFont="1" applyFill="1" applyAlignment="1">
      <alignment horizontal="left" vertical="center" wrapText="1" indent="1"/>
    </xf>
    <xf numFmtId="0" fontId="4" fillId="0" borderId="3" xfId="10" applyFont="1" applyAlignment="1">
      <alignment horizontal="left" vertical="center" wrapText="1" indent="1"/>
    </xf>
    <xf numFmtId="0" fontId="13" fillId="0" borderId="3" xfId="10" applyFont="1" applyAlignment="1">
      <alignment horizontal="left" vertical="center" wrapText="1" indent="1"/>
    </xf>
    <xf numFmtId="0" fontId="14" fillId="0" borderId="3" xfId="10" applyFont="1" applyAlignment="1">
      <alignment horizontal="left" vertical="center" wrapText="1" indent="1"/>
    </xf>
    <xf numFmtId="0" fontId="15" fillId="0" borderId="3" xfId="10" applyFont="1" applyAlignment="1">
      <alignment horizontal="left" vertical="center" wrapText="1" indent="1"/>
    </xf>
    <xf numFmtId="0" fontId="12" fillId="0" borderId="3" xfId="10" applyFont="1" applyAlignment="1">
      <alignment horizontal="left" vertical="center" wrapText="1" indent="1"/>
    </xf>
    <xf numFmtId="0" fontId="16" fillId="0" borderId="2" xfId="0" applyFont="1" applyBorder="1">
      <alignment horizontal="left" vertical="center" wrapText="1" indent="1"/>
    </xf>
    <xf numFmtId="0" fontId="17" fillId="0" borderId="3" xfId="10" applyFont="1" applyAlignment="1">
      <alignment horizontal="left" vertical="center" wrapText="1" indent="1"/>
    </xf>
    <xf numFmtId="0" fontId="16" fillId="0" borderId="3" xfId="10" applyFont="1" applyAlignment="1">
      <alignment horizontal="left" vertical="center" wrapText="1" indent="1"/>
    </xf>
    <xf numFmtId="0" fontId="18" fillId="0" borderId="2" xfId="0" applyFont="1" applyBorder="1">
      <alignment horizontal="left" vertical="center" wrapText="1" indent="1"/>
    </xf>
    <xf numFmtId="0" fontId="18" fillId="0" borderId="3" xfId="10" applyFont="1" applyFill="1" applyAlignment="1">
      <alignment horizontal="left" vertical="center" wrapText="1" indent="1"/>
    </xf>
    <xf numFmtId="0" fontId="19" fillId="0" borderId="3" xfId="10" applyFont="1" applyFill="1" applyAlignment="1">
      <alignment horizontal="left" vertical="center" wrapText="1" indent="1"/>
    </xf>
    <xf numFmtId="0" fontId="14" fillId="0" borderId="2" xfId="0" applyFont="1" applyBorder="1">
      <alignment horizontal="left" vertical="center" wrapText="1" indent="1"/>
    </xf>
    <xf numFmtId="0" fontId="20" fillId="0" borderId="3" xfId="10" applyFont="1" applyAlignment="1">
      <alignment horizontal="left" vertical="center" wrapText="1" indent="1"/>
    </xf>
    <xf numFmtId="0" fontId="21" fillId="0" borderId="3" xfId="10" applyFont="1" applyAlignment="1">
      <alignment horizontal="left" vertical="center" wrapText="1" indent="1"/>
    </xf>
    <xf numFmtId="0" fontId="22" fillId="0" borderId="2" xfId="0" applyFont="1" applyBorder="1">
      <alignment horizontal="left" vertical="center" wrapText="1" indent="1"/>
    </xf>
    <xf numFmtId="0" fontId="23" fillId="0" borderId="3" xfId="10" applyFont="1" applyFill="1" applyAlignment="1">
      <alignment horizontal="left" vertical="center" wrapText="1" indent="1"/>
    </xf>
    <xf numFmtId="0" fontId="24" fillId="0" borderId="3" xfId="10" applyFont="1" applyAlignment="1">
      <alignment horizontal="left" vertical="center" wrapText="1" indent="1"/>
    </xf>
    <xf numFmtId="0" fontId="25" fillId="0" borderId="3" xfId="10" applyFont="1" applyAlignment="1">
      <alignment horizontal="left" vertical="center" wrapText="1" indent="1"/>
    </xf>
    <xf numFmtId="0" fontId="26" fillId="0" borderId="3" xfId="10" applyFont="1" applyAlignment="1">
      <alignment horizontal="left" vertical="center" wrapText="1" indent="1"/>
    </xf>
    <xf numFmtId="0" fontId="16" fillId="0" borderId="3" xfId="10" applyFont="1" applyFill="1" applyAlignment="1">
      <alignment horizontal="left" vertical="center" wrapText="1" indent="1"/>
    </xf>
    <xf numFmtId="0" fontId="27" fillId="0" borderId="3" xfId="10" applyFont="1" applyAlignment="1">
      <alignment horizontal="left" vertical="center" wrapText="1" indent="1"/>
    </xf>
    <xf numFmtId="0" fontId="28" fillId="0" borderId="3" xfId="10" applyFont="1" applyAlignment="1">
      <alignment horizontal="left" vertical="center" wrapText="1" indent="1"/>
    </xf>
    <xf numFmtId="0" fontId="28" fillId="0" borderId="2" xfId="0" applyFont="1" applyBorder="1">
      <alignment horizontal="left" vertical="center" wrapText="1" indent="1"/>
    </xf>
    <xf numFmtId="0" fontId="15" fillId="0" borderId="2" xfId="0" applyFont="1" applyBorder="1">
      <alignment horizontal="left" vertical="center" wrapText="1" indent="1"/>
    </xf>
    <xf numFmtId="0" fontId="28" fillId="0" borderId="3" xfId="10" applyFont="1" applyFill="1" applyAlignment="1">
      <alignment horizontal="left" vertical="center" wrapText="1" indent="1"/>
    </xf>
    <xf numFmtId="0" fontId="27" fillId="0" borderId="3" xfId="10" applyFont="1" applyFill="1" applyAlignment="1">
      <alignment horizontal="left" vertical="center" wrapText="1" indent="1"/>
    </xf>
    <xf numFmtId="0" fontId="19" fillId="0" borderId="3" xfId="10" applyFont="1" applyAlignment="1">
      <alignment horizontal="left" vertical="center" wrapText="1" indent="1"/>
    </xf>
    <xf numFmtId="0" fontId="2" fillId="4" borderId="6" xfId="4">
      <alignment horizontal="center" vertical="center"/>
    </xf>
    <xf numFmtId="0" fontId="4" fillId="0" borderId="4" xfId="6">
      <alignment horizontal="left" vertical="center" wrapText="1" indent="1"/>
    </xf>
    <xf numFmtId="0" fontId="4" fillId="0" borderId="5" xfId="7">
      <alignment horizontal="left" vertical="center" wrapText="1" indent="1"/>
    </xf>
    <xf numFmtId="0" fontId="0" fillId="0" borderId="4" xfId="6" applyFont="1">
      <alignment horizontal="left" vertical="center" wrapText="1" indent="1"/>
    </xf>
    <xf numFmtId="0" fontId="0" fillId="0" borderId="5" xfId="7" applyFont="1">
      <alignment horizontal="left" vertical="center" wrapText="1" indent="1"/>
    </xf>
    <xf numFmtId="0" fontId="0" fillId="0" borderId="4" xfId="6" applyFont="1" applyAlignment="1">
      <alignment horizontal="left" vertical="center" wrapText="1" indent="1"/>
    </xf>
  </cellXfs>
  <cellStyles count="12">
    <cellStyle name="Εισαγωγή" xfId="10" builtinId="20" customBuiltin="1"/>
    <cellStyle name="Έμφαση1" xfId="8" builtinId="29" customBuiltin="1"/>
    <cellStyle name="Επεξηγηματικό κείμενο" xfId="7"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Έτος και μήνας" xfId="11"/>
    <cellStyle name="Ημέρα" xfId="9"/>
    <cellStyle name="Κανονικό" xfId="0" builtinId="0" customBuiltin="1"/>
    <cellStyle name="Σημείωση" xfId="6" builtinId="10" customBuiltin="1"/>
    <cellStyle name="Τίτλος" xfId="1" builtinId="15" customBuiltin="1"/>
  </cellStyles>
  <dxfs count="61">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5" name="Τίτλος" descr="Ημερολογιακός μήνας Ιανουάριος">
          <a:extLst>
            <a:ext uri="{FF2B5EF4-FFF2-40B4-BE49-F238E27FC236}">
              <a16:creationId xmlns="" xmlns:a16="http://schemas.microsoft.com/office/drawing/2014/main" id="{7D12FE7C-7F20-42A6-BAE6-CA27CB79A255}"/>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ΙΑΝΟΥΑΡΙΟΣ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4" name="Ημερολογιακό έτος" descr="Ημερολογιακό έτος">
          <a:extLst>
            <a:ext uri="{FF2B5EF4-FFF2-40B4-BE49-F238E27FC236}">
              <a16:creationId xmlns="" xmlns:a16="http://schemas.microsoft.com/office/drawing/2014/main" id="{6FDB2EB9-1181-4A1B-851C-3D8D2D474CED}"/>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Τίτλος" descr="Ημερολογιακός μήνας Φεβρουάριος">
          <a:extLst>
            <a:ext uri="{FF2B5EF4-FFF2-40B4-BE49-F238E27FC236}">
              <a16:creationId xmlns="" xmlns:a16="http://schemas.microsoft.com/office/drawing/2014/main" id="{0BFD9254-7681-4766-A462-BE31CA2E5037}"/>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ΦΕΒΡΟΥΑΡΙΟΣ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8" name="Ημερολογιακό έτος" descr="Ημερολογιακό έτος">
          <a:extLst>
            <a:ext uri="{FF2B5EF4-FFF2-40B4-BE49-F238E27FC236}">
              <a16:creationId xmlns="" xmlns:a16="http://schemas.microsoft.com/office/drawing/2014/main" id="{D9F45A0B-1F03-45BA-B929-9FBFE3276C6A}"/>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Τίτλος" descr="Ημερολογιακός μήνας Μάρτιος">
          <a:extLst>
            <a:ext uri="{FF2B5EF4-FFF2-40B4-BE49-F238E27FC236}">
              <a16:creationId xmlns="" xmlns:a16="http://schemas.microsoft.com/office/drawing/2014/main" id="{809829EF-6AE1-4185-8501-829345B19A6E}"/>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ΜΑΡΤΙΟΣ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8" name="Ημερολογιακό έτος" descr="Ημερολογιακό έτος">
          <a:extLst>
            <a:ext uri="{FF2B5EF4-FFF2-40B4-BE49-F238E27FC236}">
              <a16:creationId xmlns="" xmlns:a16="http://schemas.microsoft.com/office/drawing/2014/main" id="{94F4616A-892E-47C5-A949-FED75FFADEBB}"/>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Τίτλος" descr="Ημερολογιακός μήνας Απρίλιος">
          <a:extLst>
            <a:ext uri="{FF2B5EF4-FFF2-40B4-BE49-F238E27FC236}">
              <a16:creationId xmlns="" xmlns:a16="http://schemas.microsoft.com/office/drawing/2014/main" id="{8C5697FE-2327-4994-9CAB-8B06831BBFBC}"/>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ΑΠΡΙΛΙΟΣ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6" name="Ημερολογιακό έτος" descr="Ημερολογιακό έτος">
          <a:extLst>
            <a:ext uri="{FF2B5EF4-FFF2-40B4-BE49-F238E27FC236}">
              <a16:creationId xmlns="" xmlns:a16="http://schemas.microsoft.com/office/drawing/2014/main" id="{28BF5BB3-1CB6-4753-BC18-831923F8916D}"/>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xdr:colOff>
      <xdr:row>0</xdr:row>
      <xdr:rowOff>238126</xdr:rowOff>
    </xdr:from>
    <xdr:to>
      <xdr:col>2</xdr:col>
      <xdr:colOff>1352</xdr:colOff>
      <xdr:row>14</xdr:row>
      <xdr:rowOff>3</xdr:rowOff>
    </xdr:to>
    <xdr:sp macro="" textlink="">
      <xdr:nvSpPr>
        <xdr:cNvPr id="4" name="Τίτλος" descr="Ημερολογιακός μήνας Μάιος">
          <a:extLst>
            <a:ext uri="{FF2B5EF4-FFF2-40B4-BE49-F238E27FC236}">
              <a16:creationId xmlns="" xmlns:a16="http://schemas.microsoft.com/office/drawing/2014/main" id="{D3193DA4-2818-437B-B402-50DC425D4195}"/>
            </a:ext>
          </a:extLst>
        </xdr:cNvPr>
        <xdr:cNvSpPr txBox="1"/>
      </xdr:nvSpPr>
      <xdr:spPr>
        <a:xfrm rot="16200000">
          <a:off x="-2652038" y="3328314"/>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ΜΑΪΟΣ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6" name="Ημερολογιακό έτος" descr="Ημερολογιακό έτος">
          <a:extLst>
            <a:ext uri="{FF2B5EF4-FFF2-40B4-BE49-F238E27FC236}">
              <a16:creationId xmlns="" xmlns:a16="http://schemas.microsoft.com/office/drawing/2014/main" id="{F9579838-AC69-4050-BB7C-A7ED2F2BA2B6}"/>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238125</xdr:colOff>
      <xdr:row>0</xdr:row>
      <xdr:rowOff>238126</xdr:rowOff>
    </xdr:from>
    <xdr:to>
      <xdr:col>2</xdr:col>
      <xdr:colOff>1352</xdr:colOff>
      <xdr:row>14</xdr:row>
      <xdr:rowOff>3</xdr:rowOff>
    </xdr:to>
    <xdr:sp macro="" textlink="">
      <xdr:nvSpPr>
        <xdr:cNvPr id="4" name="Τίτλος" descr="Ημερολογιακός μήνας Ιούνιος">
          <a:extLst>
            <a:ext uri="{FF2B5EF4-FFF2-40B4-BE49-F238E27FC236}">
              <a16:creationId xmlns="" xmlns:a16="http://schemas.microsoft.com/office/drawing/2014/main" id="{1D2DD5FA-C2C9-4F1C-AAA4-8D05231E789A}"/>
            </a:ext>
          </a:extLst>
        </xdr:cNvPr>
        <xdr:cNvSpPr txBox="1"/>
      </xdr:nvSpPr>
      <xdr:spPr>
        <a:xfrm rot="16200000">
          <a:off x="-2652038" y="3328314"/>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ΙΟΥΝΙΟΣ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6" name="Ημερολογιακό έτος" descr="Ημερολογιακό έτος">
          <a:extLst>
            <a:ext uri="{FF2B5EF4-FFF2-40B4-BE49-F238E27FC236}">
              <a16:creationId xmlns="" xmlns:a16="http://schemas.microsoft.com/office/drawing/2014/main" id="{CDE28479-E074-4581-B5CA-B0BE8908C03E}"/>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238125</xdr:colOff>
      <xdr:row>0</xdr:row>
      <xdr:rowOff>238126</xdr:rowOff>
    </xdr:from>
    <xdr:to>
      <xdr:col>2</xdr:col>
      <xdr:colOff>1352</xdr:colOff>
      <xdr:row>14</xdr:row>
      <xdr:rowOff>3</xdr:rowOff>
    </xdr:to>
    <xdr:sp macro="" textlink="">
      <xdr:nvSpPr>
        <xdr:cNvPr id="4" name="Τίτλος" descr="Ημερολογιακός μήνας Ιούλιος">
          <a:extLst>
            <a:ext uri="{FF2B5EF4-FFF2-40B4-BE49-F238E27FC236}">
              <a16:creationId xmlns="" xmlns:a16="http://schemas.microsoft.com/office/drawing/2014/main" id="{29285F84-28DE-42CF-9502-C61B073257AC}"/>
            </a:ext>
          </a:extLst>
        </xdr:cNvPr>
        <xdr:cNvSpPr txBox="1"/>
      </xdr:nvSpPr>
      <xdr:spPr>
        <a:xfrm rot="16200000">
          <a:off x="-2652038" y="3328314"/>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ΙΟΥΛΙΟΣ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6" name="Ημερολογιακό έτος" descr="Ημερολογιακό έτος">
          <a:extLst>
            <a:ext uri="{FF2B5EF4-FFF2-40B4-BE49-F238E27FC236}">
              <a16:creationId xmlns="" xmlns:a16="http://schemas.microsoft.com/office/drawing/2014/main" id="{3939A971-FCE0-4C69-8251-DA7ADB6EA0C4}"/>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Τίτλος" descr="Ημερολογιακός μήνας Αύγουστος">
          <a:extLst>
            <a:ext uri="{FF2B5EF4-FFF2-40B4-BE49-F238E27FC236}">
              <a16:creationId xmlns="" xmlns:a16="http://schemas.microsoft.com/office/drawing/2014/main" id="{1E986A51-51F6-4144-9A58-00573177AF1C}"/>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ΑΥΓΟΥΣΤΟΣ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6" name="Ημερολογιακό έτος" descr="Ημερολογιακό έτος">
          <a:extLst>
            <a:ext uri="{FF2B5EF4-FFF2-40B4-BE49-F238E27FC236}">
              <a16:creationId xmlns="" xmlns:a16="http://schemas.microsoft.com/office/drawing/2014/main" id="{709B1B31-86CA-4068-A573-989F6F365965}"/>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Τίτλος" descr="Ημερολογιακός μήνας Σεπτέμβριος">
          <a:extLst>
            <a:ext uri="{FF2B5EF4-FFF2-40B4-BE49-F238E27FC236}">
              <a16:creationId xmlns="" xmlns:a16="http://schemas.microsoft.com/office/drawing/2014/main" id="{080CA9D6-E4DF-411F-95FD-A2B17DA1EE3B}"/>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ΣΕΠΤΕΜΒΡΙΟΣ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6" name="Ημερολογιακό έτος" descr="Ημερολογιακό έτος">
          <a:extLst>
            <a:ext uri="{FF2B5EF4-FFF2-40B4-BE49-F238E27FC236}">
              <a16:creationId xmlns="" xmlns:a16="http://schemas.microsoft.com/office/drawing/2014/main" id="{28D5E392-E1DD-486E-B591-DD9D24095ADC}"/>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Τίτλος" descr="Ημερολογιακός μήνας Οκτώβριος">
          <a:extLst>
            <a:ext uri="{FF2B5EF4-FFF2-40B4-BE49-F238E27FC236}">
              <a16:creationId xmlns="" xmlns:a16="http://schemas.microsoft.com/office/drawing/2014/main" id="{AAD91773-9F6D-41BE-8BC0-40C9B763AC8A}"/>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ΟΚΤΩΒΡΙΟΣ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6" name="Ημερολογιακό έτος" descr="Ημερολογιακό έτος">
          <a:extLst>
            <a:ext uri="{FF2B5EF4-FFF2-40B4-BE49-F238E27FC236}">
              <a16:creationId xmlns="" xmlns:a16="http://schemas.microsoft.com/office/drawing/2014/main" id="{072C193C-1B84-470D-A22E-2223ACF08D9D}"/>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238125</xdr:colOff>
      <xdr:row>0</xdr:row>
      <xdr:rowOff>238126</xdr:rowOff>
    </xdr:from>
    <xdr:to>
      <xdr:col>2</xdr:col>
      <xdr:colOff>1352</xdr:colOff>
      <xdr:row>14</xdr:row>
      <xdr:rowOff>3</xdr:rowOff>
    </xdr:to>
    <xdr:sp macro="" textlink="">
      <xdr:nvSpPr>
        <xdr:cNvPr id="4" name="Τίτλος" descr="Ημερολογιακός μήνας Νοέμβριος">
          <a:extLst>
            <a:ext uri="{FF2B5EF4-FFF2-40B4-BE49-F238E27FC236}">
              <a16:creationId xmlns="" xmlns:a16="http://schemas.microsoft.com/office/drawing/2014/main" id="{3EC27FD5-639B-4206-BA5D-BD3438BB8A7A}"/>
            </a:ext>
          </a:extLst>
        </xdr:cNvPr>
        <xdr:cNvSpPr txBox="1"/>
      </xdr:nvSpPr>
      <xdr:spPr>
        <a:xfrm rot="16200000">
          <a:off x="-2652038" y="3328314"/>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ΝΟΕΜΒΡΙΟΣ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6" name="Ημερολογιακό έτος" descr="Ημερολογιακό έτος">
          <a:extLst>
            <a:ext uri="{FF2B5EF4-FFF2-40B4-BE49-F238E27FC236}">
              <a16:creationId xmlns="" xmlns:a16="http://schemas.microsoft.com/office/drawing/2014/main" id="{8C7718AE-59F7-48A7-8087-C85EFD2C10E4}"/>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238125</xdr:colOff>
      <xdr:row>0</xdr:row>
      <xdr:rowOff>238125</xdr:rowOff>
    </xdr:from>
    <xdr:to>
      <xdr:col>2</xdr:col>
      <xdr:colOff>1352</xdr:colOff>
      <xdr:row>14</xdr:row>
      <xdr:rowOff>2</xdr:rowOff>
    </xdr:to>
    <xdr:sp macro="" textlink="">
      <xdr:nvSpPr>
        <xdr:cNvPr id="4" name="Τίτλος" descr="Ημερολογιακός μήνας Δεκέμβριος">
          <a:extLst>
            <a:ext uri="{FF2B5EF4-FFF2-40B4-BE49-F238E27FC236}">
              <a16:creationId xmlns="" xmlns:a16="http://schemas.microsoft.com/office/drawing/2014/main" id="{E99666B5-1FFA-4590-947B-FD37013C2960}"/>
            </a:ext>
          </a:extLst>
        </xdr:cNvPr>
        <xdr:cNvSpPr txBox="1"/>
      </xdr:nvSpPr>
      <xdr:spPr>
        <a:xfrm rot="16200000">
          <a:off x="-2652038" y="3328313"/>
          <a:ext cx="7591427" cy="141105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365760" tIns="228600" rIns="1143000" bIns="137160" rtlCol="0" anchor="t"/>
        <a:lstStyle/>
        <a:p>
          <a:pPr algn="r" rtl="0"/>
          <a:r>
            <a:rPr lang="el" sz="3600">
              <a:solidFill>
                <a:schemeClr val="bg1"/>
              </a:solidFill>
              <a:latin typeface="+mj-lt"/>
            </a:rPr>
            <a:t>ΔΕΚΕΜΒΡΙΟΣ</a:t>
          </a:r>
        </a:p>
      </xdr:txBody>
    </xdr:sp>
    <xdr:clientData/>
  </xdr:twoCellAnchor>
  <xdr:twoCellAnchor editAs="oneCell">
    <xdr:from>
      <xdr:col>1</xdr:col>
      <xdr:colOff>424987</xdr:colOff>
      <xdr:row>0</xdr:row>
      <xdr:rowOff>76200</xdr:rowOff>
    </xdr:from>
    <xdr:to>
      <xdr:col>1</xdr:col>
      <xdr:colOff>1110787</xdr:colOff>
      <xdr:row>3</xdr:row>
      <xdr:rowOff>251460</xdr:rowOff>
    </xdr:to>
    <xdr:sp macro="" textlink="CalendarYear">
      <xdr:nvSpPr>
        <xdr:cNvPr id="6" name="Ημερολογιακό έτος" descr="Ημερολογιακό έτος">
          <a:extLst>
            <a:ext uri="{FF2B5EF4-FFF2-40B4-BE49-F238E27FC236}">
              <a16:creationId xmlns="" xmlns:a16="http://schemas.microsoft.com/office/drawing/2014/main" id="{8C017CDF-4065-410E-BB4B-4114848CDC64}"/>
            </a:ext>
          </a:extLst>
        </xdr:cNvPr>
        <xdr:cNvSpPr/>
      </xdr:nvSpPr>
      <xdr:spPr>
        <a:xfrm>
          <a:off x="625012" y="7620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rtl="0"/>
          <a:fld id="{BF8EC12D-B696-4BA4-ADA3-7EB027FD0448}" type="TxLink">
            <a:rPr lang="en-US" sz="1600" b="0" i="0" u="none" strike="noStrike">
              <a:solidFill>
                <a:schemeClr val="bg1"/>
              </a:solidFill>
              <a:latin typeface="+mj-lt"/>
            </a:rPr>
            <a:pPr algn="ctr" rtl="0"/>
            <a:t>2024</a:t>
          </a:fld>
          <a:endParaRPr lang="en-US" sz="1600">
            <a:solidFill>
              <a:schemeClr val="bg1"/>
            </a:solidFill>
            <a:latin typeface="+mj-lt"/>
          </a:endParaRPr>
        </a:p>
      </xdr:txBody>
    </xdr:sp>
    <xdr:clientData/>
  </xdr:twoCellAnchor>
</xdr:wsDr>
</file>

<file path=xl/theme/theme1.xml><?xml version="1.0" encoding="utf-8"?>
<a:theme xmlns:a="http://schemas.openxmlformats.org/drawingml/2006/main" name="ION_colors">
  <a:themeElements>
    <a:clrScheme name="ION">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B1:L17"/>
  <sheetViews>
    <sheetView showGridLines="0" workbookViewId="0">
      <selection activeCell="G19" sqref="G19"/>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24.58203125" customWidth="1"/>
    <col min="12" max="12" width="12.25" customWidth="1"/>
  </cols>
  <sheetData>
    <row r="1" spans="2:12" ht="20.149999999999999" customHeight="1" x14ac:dyDescent="0.25">
      <c r="B1" s="5">
        <f ca="1">CalendarYear</f>
        <v>2024</v>
      </c>
      <c r="K1" s="38" t="s">
        <v>1</v>
      </c>
      <c r="L1" s="38"/>
    </row>
    <row r="2" spans="2:12"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c r="K2" s="7" t="s">
        <v>2</v>
      </c>
      <c r="L2" s="4">
        <f ca="1">YEAR(TODAY())</f>
        <v>2024</v>
      </c>
    </row>
    <row r="3" spans="2:12" ht="19.5" customHeight="1" x14ac:dyDescent="0.35">
      <c r="C3" s="3">
        <f t="array" aca="1" ref="C3:I3" ca="1">DaysAndWeeks+DATE(CalendarYear,1,1)-WEEKDAY(DATE(CalendarYear,1,1),(WeekStart="ΔΕΥ")+1)+1</f>
        <v>45292</v>
      </c>
      <c r="D3" s="3">
        <f ca="1"/>
        <v>45293</v>
      </c>
      <c r="E3" s="3">
        <f ca="1"/>
        <v>45294</v>
      </c>
      <c r="F3" s="3">
        <f ca="1"/>
        <v>45295</v>
      </c>
      <c r="G3" s="3">
        <f ca="1"/>
        <v>45296</v>
      </c>
      <c r="H3" s="3">
        <f ca="1"/>
        <v>45297</v>
      </c>
      <c r="I3" s="3">
        <f ca="1"/>
        <v>45298</v>
      </c>
      <c r="K3" s="7" t="s">
        <v>3</v>
      </c>
      <c r="L3" s="4" t="s">
        <v>4</v>
      </c>
    </row>
    <row r="4" spans="2:12" ht="75" customHeight="1" x14ac:dyDescent="0.25">
      <c r="C4" s="11"/>
      <c r="D4" s="11"/>
      <c r="E4" s="11"/>
      <c r="F4" s="11"/>
      <c r="G4" s="11"/>
      <c r="H4" s="11"/>
      <c r="I4" s="11"/>
    </row>
    <row r="5" spans="2:12" ht="19.5" customHeight="1" x14ac:dyDescent="0.25">
      <c r="C5" s="3">
        <f t="array" aca="1" ref="C5:I5" ca="1">DaysAndWeeks+DATE(CalendarYear,1,1)-WEEKDAY(DATE(CalendarYear,1,1),(WeekStart="ΔΕΥ")+1)+8</f>
        <v>45299</v>
      </c>
      <c r="D5" s="3">
        <f ca="1"/>
        <v>45300</v>
      </c>
      <c r="E5" s="3">
        <f ca="1"/>
        <v>45301</v>
      </c>
      <c r="F5" s="3">
        <f ca="1"/>
        <v>45302</v>
      </c>
      <c r="G5" s="3">
        <f ca="1"/>
        <v>45303</v>
      </c>
      <c r="H5" s="3">
        <f ca="1"/>
        <v>45304</v>
      </c>
      <c r="I5" s="3">
        <f ca="1"/>
        <v>45305</v>
      </c>
    </row>
    <row r="6" spans="2:12" ht="75" customHeight="1" x14ac:dyDescent="0.25">
      <c r="C6" s="9"/>
      <c r="D6" s="11"/>
      <c r="E6" s="11"/>
      <c r="F6" s="11"/>
      <c r="G6" s="9"/>
      <c r="H6" s="11"/>
      <c r="I6" s="11"/>
    </row>
    <row r="7" spans="2:12" ht="19.5" customHeight="1" x14ac:dyDescent="0.25">
      <c r="C7" s="3">
        <f t="array" aca="1" ref="C7:I7" ca="1">DaysAndWeeks+DATE(CalendarYear,1,1)-WEEKDAY(DATE(CalendarYear,1,1),(WeekStart="ΔΕΥ")+1)+15</f>
        <v>45306</v>
      </c>
      <c r="D7" s="3">
        <f ca="1"/>
        <v>45307</v>
      </c>
      <c r="E7" s="3">
        <f ca="1"/>
        <v>45308</v>
      </c>
      <c r="F7" s="3">
        <f ca="1"/>
        <v>45309</v>
      </c>
      <c r="G7" s="3">
        <f ca="1"/>
        <v>45310</v>
      </c>
      <c r="H7" s="3">
        <f ca="1"/>
        <v>45311</v>
      </c>
      <c r="I7" s="3">
        <f ca="1"/>
        <v>45312</v>
      </c>
    </row>
    <row r="8" spans="2:12" ht="75" customHeight="1" x14ac:dyDescent="0.25">
      <c r="C8" s="9"/>
      <c r="D8" s="11"/>
      <c r="E8" s="11"/>
      <c r="F8" s="11"/>
      <c r="G8" s="9"/>
      <c r="H8" s="11"/>
      <c r="I8" s="11"/>
    </row>
    <row r="9" spans="2:12" ht="19.5" customHeight="1" x14ac:dyDescent="0.25">
      <c r="C9" s="3">
        <f t="array" aca="1" ref="C9:I9" ca="1">DaysAndWeeks+DATE(CalendarYear,1,1)-WEEKDAY(DATE(CalendarYear,1,1),(WeekStart="ΔΕΥ")+1)+22</f>
        <v>45313</v>
      </c>
      <c r="D9" s="3">
        <f ca="1"/>
        <v>45314</v>
      </c>
      <c r="E9" s="3">
        <f ca="1"/>
        <v>45315</v>
      </c>
      <c r="F9" s="3">
        <f ca="1"/>
        <v>45316</v>
      </c>
      <c r="G9" s="3">
        <f ca="1"/>
        <v>45317</v>
      </c>
      <c r="H9" s="3">
        <f ca="1"/>
        <v>45318</v>
      </c>
      <c r="I9" s="3">
        <f ca="1"/>
        <v>45319</v>
      </c>
    </row>
    <row r="10" spans="2:12" ht="75" customHeight="1" x14ac:dyDescent="0.25">
      <c r="C10" s="11"/>
      <c r="D10" s="11"/>
      <c r="E10" s="14"/>
      <c r="F10" s="11"/>
      <c r="G10" s="9"/>
      <c r="H10" s="17"/>
      <c r="I10" s="11"/>
    </row>
    <row r="11" spans="2:12" ht="19.5" customHeight="1" x14ac:dyDescent="0.25">
      <c r="C11" s="3">
        <f t="array" aca="1" ref="C11:I11" ca="1">DaysAndWeeks+DATE(CalendarYear,1,1)-WEEKDAY(DATE(CalendarYear,1,1),(WeekStart="ΔΕΥ")+1)+29</f>
        <v>45320</v>
      </c>
      <c r="D11" s="3">
        <f ca="1"/>
        <v>45321</v>
      </c>
      <c r="E11" s="3">
        <f ca="1"/>
        <v>45322</v>
      </c>
      <c r="F11" s="3">
        <f ca="1"/>
        <v>45323</v>
      </c>
      <c r="G11" s="3">
        <f ca="1"/>
        <v>45324</v>
      </c>
      <c r="H11" s="3">
        <f ca="1"/>
        <v>45325</v>
      </c>
      <c r="I11" s="3">
        <f ca="1"/>
        <v>45326</v>
      </c>
    </row>
    <row r="12" spans="2:12" ht="75" customHeight="1" x14ac:dyDescent="0.25">
      <c r="C12" s="11"/>
      <c r="D12" s="13"/>
      <c r="E12" s="9"/>
      <c r="F12" s="11"/>
      <c r="G12" s="14"/>
      <c r="H12" s="31" t="s">
        <v>8</v>
      </c>
      <c r="I12" s="11"/>
    </row>
    <row r="13" spans="2:12" ht="19.5" customHeight="1" x14ac:dyDescent="0.25">
      <c r="C13" s="3">
        <f t="array" aca="1" ref="C13:D13" ca="1">DaysAndWeeks+DATE(CalendarYear,1,1)-WEEKDAY(DATE(CalendarYear,1,1),(WeekStart="ΔΕΥ")+1)+36</f>
        <v>45327</v>
      </c>
      <c r="D13" s="3">
        <f ca="1"/>
        <v>45328</v>
      </c>
      <c r="E13" s="39" t="s">
        <v>0</v>
      </c>
      <c r="F13" s="40"/>
      <c r="G13" s="40"/>
      <c r="H13" s="40"/>
      <c r="I13" s="40"/>
    </row>
    <row r="14" spans="2:12" ht="75" customHeight="1" x14ac:dyDescent="0.25">
      <c r="C14" s="15"/>
      <c r="D14" s="11"/>
      <c r="E14" s="39"/>
      <c r="F14" s="40"/>
      <c r="G14" s="40"/>
      <c r="H14" s="40"/>
      <c r="I14" s="40"/>
    </row>
    <row r="15" spans="2:12" ht="16.5" customHeight="1" x14ac:dyDescent="0.25"/>
    <row r="16" spans="2:12" ht="16.5" customHeight="1" x14ac:dyDescent="0.25"/>
    <row r="17" ht="16.5" customHeight="1" x14ac:dyDescent="0.25"/>
  </sheetData>
  <mergeCells count="3">
    <mergeCell ref="K1:L1"/>
    <mergeCell ref="E13:E14"/>
    <mergeCell ref="F13:I14"/>
  </mergeCells>
  <conditionalFormatting sqref="C3:C14">
    <cfRule type="expression" dxfId="60" priority="3">
      <formula>C$2="ΚΥΡ"</formula>
    </cfRule>
  </conditionalFormatting>
  <conditionalFormatting sqref="C3:H3">
    <cfRule type="expression" dxfId="59" priority="4">
      <formula>DAY(C3)&gt;8</formula>
    </cfRule>
  </conditionalFormatting>
  <conditionalFormatting sqref="C11:I11 C13:D13">
    <cfRule type="expression" dxfId="58" priority="5">
      <formula>AND(DAY(C11)&gt;=1,DAY(C11)&lt;=15)</formula>
    </cfRule>
  </conditionalFormatting>
  <conditionalFormatting sqref="H3:I12">
    <cfRule type="expression" dxfId="57" priority="2">
      <formula>H$2="ΣΑΒ"</formula>
    </cfRule>
  </conditionalFormatting>
  <conditionalFormatting sqref="I3:I12">
    <cfRule type="expression" dxfId="56" priority="1">
      <formula>$I$2="ΚΥΡ"</formula>
    </cfRule>
  </conditionalFormatting>
  <dataValidations xWindow="1471" yWindow="341" count="13">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Το έτος σε αυτό το κελί ενημερώνεται αυτόματα με βάση το έτος που πληκτρολογήσατε στο κελί L2. Ο μήνας για αυτό το φύλλο εργασίας βρίσκεται στο παρακάτω κελί. Οι &quot;Ρυθμίσεις ημερολογίου&quot; ξεκινούν στο κελί Κ1" sqref="B1"/>
    <dataValidation allowBlank="1" showInputMessage="1" showErrorMessage="1" prompt="Εισαγάγετε σημειώσεις στο κελί στα δεξιά" sqref="E13:E14"/>
    <dataValidation allowBlank="1" showInputMessage="1" showErrorMessage="1" prompt="Εισαγάγετε σημειώσεις σε αυτό το κελί" sqref="F13:I14"/>
    <dataValidation allowBlank="1" showInputMessage="1" showErrorMessage="1" prompt="Οι ημέρες της εβδομάδας σε αυτή τη γραμμή καθορίζονται αυτόματα με βάση την ημέρα έναρξης της εβδομάδας που εισαγάγατε στο κελί L3" sqref="C2"/>
    <dataValidation allowBlank="1" showInputMessage="1" showErrorMessage="1" prompt="Δημιουργήστε ένα ημερολόγιο για οποιοδήποτε έτος σε αυτό το βιβλίο εργασίας. Προσαρμόστε το έτος και την ημέρα έναρξης της εβδομάδας στα κελιά L2 και L3. Κάθε μήνας ενημερώνεται αυτόματα σε ξεχωριστά φύλλα εργασίας" sqref="A1"/>
    <dataValidation allowBlank="1" showInputMessage="1" showErrorMessage="1" prompt="Επιλέξτε την ημέρα έναρξης της εβδομάδας στο κελί στα δεξιά" sqref="K3"/>
    <dataValidation allowBlank="1" showInputMessage="1" showErrorMessage="1" prompt="Εισαγάγετε το έτος σε αυτό το κελί" sqref="L2"/>
    <dataValidation allowBlank="1" showInputMessage="1" showErrorMessage="1" prompt="Εισαγάγετε το έτος στο κελί στα δεξιά" sqref="K2"/>
    <dataValidation allowBlank="1" showInputMessage="1" showErrorMessage="1" prompt="Εισαγάγετε τις ρυθμίσεις ημερολογίου στα κελιά από κάτω. Αυτά τα κελιά δεν θα εκτυπωθούν" sqref="K1"/>
    <dataValidation type="list" errorStyle="warning" allowBlank="1" showInputMessage="1" showErrorMessage="1" error="Επιλέξτε την ημέρα έναρξης της εβδομάδας από τη λίστα. Επιλέξτε ΑΚΥΡΟ, στη συνέχεια πατήστε το συνδυασμό πλήκτρων ALT+ΚΑΤΩ ΒΕΛΟΣ και έπειτα ENTER για να επιλέξετε" prompt="Επιλέξτε την ημέρα έναρξης της εβδομάδας σε αυτό το κελί. Πατήστε ALT+ΚΑΤΩ ΒΕΛΟΣ για να ανοίξετε την αναπτυσσόμενη λίστα και, στη συνέχεια, πατήστε ENTER για να επιλέξετε" sqref="L3">
      <formula1>"ΚΥΡ,ΔΕΥ"</formula1>
    </dataValidation>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autoPageBreaks="0" fitToPage="1"/>
  </sheetPr>
  <dimension ref="B1:I17"/>
  <sheetViews>
    <sheetView showGridLines="0" workbookViewId="0">
      <selection activeCell="C12" sqref="C12"/>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DaysAndWeeks+DATE(CalendarYear,2,1)-WEEKDAY(DATE(CalendarYear,2,1),(WeekStart="ΔΕΥ")+1)+1</f>
        <v>45320</v>
      </c>
      <c r="D3" s="8">
        <f ca="1"/>
        <v>45321</v>
      </c>
      <c r="E3" s="3">
        <f ca="1"/>
        <v>45322</v>
      </c>
      <c r="F3" s="3">
        <f ca="1"/>
        <v>45323</v>
      </c>
      <c r="G3" s="3">
        <f ca="1"/>
        <v>45324</v>
      </c>
      <c r="H3" s="3">
        <f ca="1"/>
        <v>45325</v>
      </c>
      <c r="I3" s="3">
        <f ca="1"/>
        <v>45326</v>
      </c>
    </row>
    <row r="4" spans="2:9" ht="75" customHeight="1" x14ac:dyDescent="0.25">
      <c r="C4" s="9"/>
      <c r="D4" s="9"/>
      <c r="E4" s="9"/>
      <c r="F4" s="9"/>
      <c r="G4" s="9"/>
      <c r="H4" s="9"/>
      <c r="I4" s="9"/>
    </row>
    <row r="5" spans="2:9" ht="19.5" customHeight="1" x14ac:dyDescent="0.25">
      <c r="C5" s="3">
        <f t="array" aca="1" ref="C5:I5" ca="1">DaysAndWeeks+DATE(CalendarYear,2,1)-WEEKDAY(DATE(CalendarYear,2,1),(WeekStart="ΔΕΥ")+1)+8</f>
        <v>45327</v>
      </c>
      <c r="D5" s="3">
        <f ca="1"/>
        <v>45328</v>
      </c>
      <c r="E5" s="3">
        <f ca="1"/>
        <v>45329</v>
      </c>
      <c r="F5" s="3">
        <f ca="1"/>
        <v>45330</v>
      </c>
      <c r="G5" s="3">
        <f ca="1"/>
        <v>45331</v>
      </c>
      <c r="H5" s="3">
        <f ca="1"/>
        <v>45332</v>
      </c>
      <c r="I5" s="3">
        <f ca="1"/>
        <v>45333</v>
      </c>
    </row>
    <row r="6" spans="2:9" ht="75" customHeight="1" x14ac:dyDescent="0.25">
      <c r="C6" s="12"/>
      <c r="D6" s="11"/>
      <c r="E6" s="9" t="s">
        <v>5</v>
      </c>
      <c r="F6" s="12"/>
      <c r="G6" s="9"/>
      <c r="H6" s="31" t="s">
        <v>9</v>
      </c>
      <c r="I6" s="11"/>
    </row>
    <row r="7" spans="2:9" ht="19.5" customHeight="1" x14ac:dyDescent="0.25">
      <c r="C7" s="3">
        <f t="array" aca="1" ref="C7:I7" ca="1">DaysAndWeeks+DATE(CalendarYear,2,1)-WEEKDAY(DATE(CalendarYear,2,1),(WeekStart="ΔΕΥ")+1)+15</f>
        <v>45334</v>
      </c>
      <c r="D7" s="3">
        <f ca="1"/>
        <v>45335</v>
      </c>
      <c r="E7" s="3">
        <f ca="1"/>
        <v>45336</v>
      </c>
      <c r="F7" s="3">
        <f ca="1"/>
        <v>45337</v>
      </c>
      <c r="G7" s="3">
        <f ca="1"/>
        <v>45338</v>
      </c>
      <c r="H7" s="3">
        <f ca="1"/>
        <v>45339</v>
      </c>
      <c r="I7" s="3">
        <f ca="1"/>
        <v>45340</v>
      </c>
    </row>
    <row r="8" spans="2:9" ht="75" customHeight="1" x14ac:dyDescent="0.25">
      <c r="C8" s="9"/>
      <c r="D8" s="9"/>
      <c r="E8" s="9"/>
      <c r="F8" s="15"/>
      <c r="G8" s="9"/>
      <c r="H8" s="11"/>
      <c r="I8" s="11"/>
    </row>
    <row r="9" spans="2:9" ht="19.5" customHeight="1" x14ac:dyDescent="0.25">
      <c r="C9" s="3">
        <f t="array" aca="1" ref="C9:I9" ca="1">DaysAndWeeks+DATE(CalendarYear,2,1)-WEEKDAY(DATE(CalendarYear,2,1),(WeekStart="ΔΕΥ")+1)+22</f>
        <v>45341</v>
      </c>
      <c r="D9" s="3">
        <f ca="1"/>
        <v>45342</v>
      </c>
      <c r="E9" s="3">
        <f ca="1"/>
        <v>45343</v>
      </c>
      <c r="F9" s="3">
        <f ca="1"/>
        <v>45344</v>
      </c>
      <c r="G9" s="3">
        <f ca="1"/>
        <v>45345</v>
      </c>
      <c r="H9" s="3">
        <f ca="1"/>
        <v>45346</v>
      </c>
      <c r="I9" s="3">
        <f ca="1"/>
        <v>45347</v>
      </c>
    </row>
    <row r="10" spans="2:9" ht="75" customHeight="1" x14ac:dyDescent="0.25">
      <c r="C10" s="9"/>
      <c r="D10" s="9"/>
      <c r="E10" s="24"/>
      <c r="F10" s="11"/>
      <c r="G10" s="11"/>
      <c r="H10" s="11"/>
      <c r="I10" s="11"/>
    </row>
    <row r="11" spans="2:9" ht="19.5" customHeight="1" x14ac:dyDescent="0.25">
      <c r="C11" s="3">
        <f t="array" aca="1" ref="C11:I11" ca="1">DaysAndWeeks+DATE(CalendarYear,2,1)-WEEKDAY(DATE(CalendarYear,2,1),(WeekStart="ΔΕΥ")+1)+29</f>
        <v>45348</v>
      </c>
      <c r="D11" s="3">
        <f ca="1"/>
        <v>45349</v>
      </c>
      <c r="E11" s="3">
        <f ca="1"/>
        <v>45350</v>
      </c>
      <c r="F11" s="3">
        <f ca="1"/>
        <v>45351</v>
      </c>
      <c r="G11" s="3">
        <f ca="1"/>
        <v>45352</v>
      </c>
      <c r="H11" s="3">
        <f ca="1"/>
        <v>45353</v>
      </c>
      <c r="I11" s="3">
        <f ca="1"/>
        <v>45354</v>
      </c>
    </row>
    <row r="12" spans="2:9" ht="75" customHeight="1" x14ac:dyDescent="0.25">
      <c r="C12" s="18" t="s">
        <v>11</v>
      </c>
      <c r="D12" s="11"/>
      <c r="E12" s="11"/>
      <c r="F12" s="11"/>
      <c r="G12" s="11"/>
      <c r="H12" s="11"/>
      <c r="I12" s="11"/>
    </row>
    <row r="13" spans="2:9" ht="19.5" customHeight="1" x14ac:dyDescent="0.25">
      <c r="C13" s="3">
        <f t="array" aca="1" ref="C13:D13" ca="1">DaysAndWeeks+DATE(CalendarYear,2,1)-WEEKDAY(DATE(CalendarYear,2,1),(WeekStart="ΔΕΥ")+1)+36</f>
        <v>45355</v>
      </c>
      <c r="D13" s="3">
        <f ca="1"/>
        <v>45356</v>
      </c>
      <c r="E13" s="41" t="s">
        <v>0</v>
      </c>
      <c r="F13" s="42"/>
      <c r="G13" s="42"/>
      <c r="H13" s="42"/>
      <c r="I13" s="42"/>
    </row>
    <row r="14" spans="2:9" ht="75" customHeight="1" x14ac:dyDescent="0.25">
      <c r="C14" s="11"/>
      <c r="D14" s="11"/>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55" priority="3">
      <formula>C$2="ΚΥΡ"</formula>
    </cfRule>
  </conditionalFormatting>
  <conditionalFormatting sqref="C3:H4">
    <cfRule type="expression" dxfId="54" priority="4">
      <formula>DAY(C3)&gt;8</formula>
    </cfRule>
  </conditionalFormatting>
  <conditionalFormatting sqref="C11:I11 C13:D13">
    <cfRule type="expression" dxfId="53" priority="5">
      <formula>AND(DAY(C11)&gt;=1,DAY(C11)&lt;=15)</formula>
    </cfRule>
  </conditionalFormatting>
  <conditionalFormatting sqref="H3:I12">
    <cfRule type="expression" dxfId="52" priority="2">
      <formula>H$2="ΣΑΒ"</formula>
    </cfRule>
  </conditionalFormatting>
  <conditionalFormatting sqref="I3:I12">
    <cfRule type="expression" dxfId="51" priority="1">
      <formula>$I$2="ΚΥΡ"</formula>
    </cfRule>
  </conditionalFormatting>
  <dataValidations xWindow="1003" yWindow="783" count="8">
    <dataValidation allowBlank="1" showInputMessage="1" showErrorMessage="1" prompt="Μηνιαίο ημερολόγιο Φεβρουαρίου" sqref="A1"/>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Εισαγάγετε σημειώσεις σε αυτό το κελί" sqref="F13:I14"/>
    <dataValidation allowBlank="1" showInputMessage="1" showErrorMessage="1" prompt="Εισαγάγετε σημειώσεις στο κελί στα δεξιά" sqref="E13:E14"/>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fitToPage="1"/>
  </sheetPr>
  <dimension ref="B1:I17"/>
  <sheetViews>
    <sheetView showGridLines="0" topLeftCell="A7" workbookViewId="0">
      <selection activeCell="D12" sqref="D12"/>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DaysAndWeeks+DATE(CalendarYear,3,1)-WEEKDAY(DATE(CalendarYear,3,1),(WeekStart="ΔΕΥ")+1)+1</f>
        <v>45348</v>
      </c>
      <c r="D3" s="3">
        <f ca="1"/>
        <v>45349</v>
      </c>
      <c r="E3" s="3">
        <f ca="1"/>
        <v>45350</v>
      </c>
      <c r="F3" s="3">
        <f ca="1"/>
        <v>45351</v>
      </c>
      <c r="G3" s="3">
        <f ca="1"/>
        <v>45352</v>
      </c>
      <c r="H3" s="3">
        <f ca="1"/>
        <v>45353</v>
      </c>
      <c r="I3" s="3">
        <f ca="1"/>
        <v>45354</v>
      </c>
    </row>
    <row r="4" spans="2:9" ht="75" customHeight="1" x14ac:dyDescent="0.25">
      <c r="C4" s="9"/>
      <c r="D4" s="9"/>
      <c r="E4" s="23"/>
      <c r="F4" s="9"/>
      <c r="G4" s="32" t="s">
        <v>12</v>
      </c>
      <c r="H4" s="9"/>
      <c r="I4" s="9"/>
    </row>
    <row r="5" spans="2:9" ht="19.5" customHeight="1" x14ac:dyDescent="0.25">
      <c r="C5" s="3">
        <f t="array" aca="1" ref="C5:I5" ca="1">DaysAndWeeks+DATE(CalendarYear,3,1)-WEEKDAY(DATE(CalendarYear,3,1),(WeekStart="ΔΕΥ")+1)+8</f>
        <v>45355</v>
      </c>
      <c r="D5" s="3">
        <f ca="1"/>
        <v>45356</v>
      </c>
      <c r="E5" s="3">
        <f ca="1"/>
        <v>45357</v>
      </c>
      <c r="F5" s="3">
        <f ca="1"/>
        <v>45358</v>
      </c>
      <c r="G5" s="3">
        <f ca="1"/>
        <v>45359</v>
      </c>
      <c r="H5" s="3">
        <f ca="1"/>
        <v>45360</v>
      </c>
      <c r="I5" s="3">
        <f ca="1"/>
        <v>45361</v>
      </c>
    </row>
    <row r="6" spans="2:9" ht="75" customHeight="1" x14ac:dyDescent="0.25">
      <c r="C6" s="19"/>
      <c r="D6" s="9" t="s">
        <v>13</v>
      </c>
      <c r="E6" s="16"/>
      <c r="F6" s="1"/>
      <c r="G6" s="33" t="s">
        <v>12</v>
      </c>
      <c r="I6" s="2"/>
    </row>
    <row r="7" spans="2:9" ht="19.5" customHeight="1" x14ac:dyDescent="0.25">
      <c r="C7" s="3">
        <f t="array" aca="1" ref="C7:I7" ca="1">DaysAndWeeks+DATE(CalendarYear,3,1)-WEEKDAY(DATE(CalendarYear,3,1),(WeekStart="ΔΕΥ")+1)+15</f>
        <v>45362</v>
      </c>
      <c r="D7" s="3">
        <f ca="1"/>
        <v>45363</v>
      </c>
      <c r="E7" s="3">
        <f ca="1"/>
        <v>45364</v>
      </c>
      <c r="F7" s="3">
        <f ca="1"/>
        <v>45365</v>
      </c>
      <c r="G7" s="3">
        <f ca="1"/>
        <v>45366</v>
      </c>
      <c r="H7" s="3">
        <f ca="1"/>
        <v>45367</v>
      </c>
      <c r="I7" s="3">
        <f ca="1"/>
        <v>45368</v>
      </c>
    </row>
    <row r="8" spans="2:9" ht="75" customHeight="1" x14ac:dyDescent="0.25">
      <c r="C8" s="12"/>
      <c r="D8" s="1" t="s">
        <v>14</v>
      </c>
      <c r="E8" s="25"/>
      <c r="F8" s="1"/>
      <c r="G8" s="1"/>
      <c r="I8" s="2"/>
    </row>
    <row r="9" spans="2:9" ht="19.5" customHeight="1" x14ac:dyDescent="0.25">
      <c r="C9" s="3">
        <f t="array" aca="1" ref="C9:I9" ca="1">DaysAndWeeks+DATE(CalendarYear,3,1)-WEEKDAY(DATE(CalendarYear,3,1),(WeekStart="ΔΕΥ")+1)+22</f>
        <v>45369</v>
      </c>
      <c r="D9" s="3">
        <f ca="1"/>
        <v>45370</v>
      </c>
      <c r="E9" s="3">
        <f ca="1"/>
        <v>45371</v>
      </c>
      <c r="F9" s="3">
        <f ca="1"/>
        <v>45372</v>
      </c>
      <c r="G9" s="3">
        <f ca="1"/>
        <v>45373</v>
      </c>
      <c r="H9" s="3">
        <f ca="1"/>
        <v>45374</v>
      </c>
      <c r="I9" s="3">
        <f ca="1"/>
        <v>45375</v>
      </c>
    </row>
    <row r="10" spans="2:9" ht="75" customHeight="1" x14ac:dyDescent="0.25">
      <c r="C10" s="34" t="s">
        <v>15</v>
      </c>
      <c r="D10" s="1" t="s">
        <v>15</v>
      </c>
      <c r="E10" s="16"/>
      <c r="F10" s="1"/>
      <c r="G10" s="19"/>
      <c r="I10" s="2"/>
    </row>
    <row r="11" spans="2:9" ht="19.5" customHeight="1" x14ac:dyDescent="0.25">
      <c r="C11" s="3">
        <f t="array" aca="1" ref="C11:I11" ca="1">DaysAndWeeks+DATE(CalendarYear,3,1)-WEEKDAY(DATE(CalendarYear,3,1),(WeekStart="ΔΕΥ")+1)+29</f>
        <v>45376</v>
      </c>
      <c r="D11" s="3">
        <f ca="1"/>
        <v>45377</v>
      </c>
      <c r="E11" s="3">
        <f ca="1"/>
        <v>45378</v>
      </c>
      <c r="F11" s="3">
        <f ca="1"/>
        <v>45379</v>
      </c>
      <c r="G11" s="3">
        <f ca="1"/>
        <v>45380</v>
      </c>
      <c r="H11" s="3">
        <f ca="1"/>
        <v>45381</v>
      </c>
      <c r="I11" s="3">
        <f ca="1"/>
        <v>45382</v>
      </c>
    </row>
    <row r="12" spans="2:9" ht="75" customHeight="1" x14ac:dyDescent="0.25">
      <c r="C12" s="1"/>
      <c r="D12" s="1" t="s">
        <v>14</v>
      </c>
      <c r="E12" s="10"/>
      <c r="F12" s="22"/>
      <c r="G12" s="1"/>
      <c r="I12" s="2"/>
    </row>
    <row r="13" spans="2:9" ht="19.5" customHeight="1" x14ac:dyDescent="0.25">
      <c r="C13" s="3">
        <f t="array" aca="1" ref="C13:D13" ca="1">DaysAndWeeks+DATE(CalendarYear,3,1)-WEEKDAY(DATE(CalendarYear,3,1),(WeekStart="ΔΕΥ")+1)+36</f>
        <v>45383</v>
      </c>
      <c r="D13" s="3">
        <f ca="1"/>
        <v>45384</v>
      </c>
      <c r="E13" s="43" t="s">
        <v>0</v>
      </c>
      <c r="F13" s="42"/>
      <c r="G13" s="42"/>
      <c r="H13" s="42"/>
      <c r="I13" s="42"/>
    </row>
    <row r="14" spans="2:9" ht="75" customHeight="1" x14ac:dyDescent="0.25">
      <c r="C14" s="2"/>
      <c r="D14" s="2"/>
      <c r="E14" s="43"/>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50" priority="1">
      <formula>C$2="ΚΥΡ"</formula>
    </cfRule>
  </conditionalFormatting>
  <conditionalFormatting sqref="C3:H4">
    <cfRule type="expression" dxfId="49" priority="6">
      <formula>DAY(C3)&gt;8</formula>
    </cfRule>
  </conditionalFormatting>
  <conditionalFormatting sqref="C11:I11 C13:D13">
    <cfRule type="expression" dxfId="48" priority="7">
      <formula>AND(DAY(C11)&gt;=1,DAY(C11)&lt;=15)</formula>
    </cfRule>
  </conditionalFormatting>
  <conditionalFormatting sqref="D6">
    <cfRule type="expression" dxfId="47" priority="2">
      <formula>D$2="ΚΥΡ"</formula>
    </cfRule>
  </conditionalFormatting>
  <conditionalFormatting sqref="H3:I12">
    <cfRule type="expression" dxfId="46" priority="4">
      <formula>H$2="ΣΑΒ"</formula>
    </cfRule>
  </conditionalFormatting>
  <conditionalFormatting sqref="I3:I12">
    <cfRule type="expression" dxfId="45" priority="3">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Εισαγάγετε σημειώσεις στο κελί στα δεξιά" sqref="E13:E14"/>
    <dataValidation allowBlank="1" showInputMessage="1" showErrorMessage="1" prompt="Εισαγάγετε σημειώσεις σε αυτό το κελί" sqref="F13:I14"/>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Μηνιαίο ημερολόγιο Μαρτίου" sqref="A1"/>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B1:I17"/>
  <sheetViews>
    <sheetView showGridLines="0" topLeftCell="A7" workbookViewId="0">
      <selection activeCell="F17" sqref="F17"/>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DaysAndWeeks+DATE(CalendarYear,4,1)-WEEKDAY(DATE(CalendarYear,4,1),(WeekStart="ΔΕΥ")+1)+1</f>
        <v>45383</v>
      </c>
      <c r="D3" s="3">
        <f ca="1"/>
        <v>45384</v>
      </c>
      <c r="E3" s="3">
        <f ca="1"/>
        <v>45385</v>
      </c>
      <c r="F3" s="3">
        <f ca="1"/>
        <v>45386</v>
      </c>
      <c r="G3" s="3">
        <f ca="1"/>
        <v>45387</v>
      </c>
      <c r="H3" s="3">
        <f ca="1"/>
        <v>45388</v>
      </c>
      <c r="I3" s="3">
        <f ca="1"/>
        <v>45389</v>
      </c>
    </row>
    <row r="4" spans="2:9" ht="75" customHeight="1" x14ac:dyDescent="0.25">
      <c r="C4" s="9"/>
      <c r="D4" s="9"/>
      <c r="E4" s="9"/>
      <c r="F4" s="9"/>
      <c r="G4" s="15"/>
      <c r="H4" s="9"/>
      <c r="I4" s="28"/>
    </row>
    <row r="5" spans="2:9" ht="19.5" customHeight="1" x14ac:dyDescent="0.25">
      <c r="C5" s="3">
        <f t="array" aca="1" ref="C5:I5" ca="1">DaysAndWeeks+DATE(CalendarYear,4,1)-WEEKDAY(DATE(CalendarYear,4,1),(WeekStart="ΔΕΥ")+1)+8</f>
        <v>45390</v>
      </c>
      <c r="D5" s="3">
        <f ca="1"/>
        <v>45391</v>
      </c>
      <c r="E5" s="3">
        <f ca="1"/>
        <v>45392</v>
      </c>
      <c r="F5" s="3">
        <f ca="1"/>
        <v>45393</v>
      </c>
      <c r="G5" s="3">
        <f ca="1"/>
        <v>45394</v>
      </c>
      <c r="H5" s="3">
        <f ca="1"/>
        <v>45395</v>
      </c>
      <c r="I5" s="3">
        <f ca="1"/>
        <v>45396</v>
      </c>
    </row>
    <row r="6" spans="2:9" ht="75" customHeight="1" x14ac:dyDescent="0.25">
      <c r="C6" s="10"/>
      <c r="D6" s="10"/>
      <c r="E6" s="10"/>
      <c r="F6" s="10"/>
      <c r="G6" s="10"/>
      <c r="H6" s="9"/>
      <c r="I6" s="9"/>
    </row>
    <row r="7" spans="2:9" ht="19.5" customHeight="1" x14ac:dyDescent="0.25">
      <c r="C7" s="3">
        <f t="array" aca="1" ref="C7:I7" ca="1">DaysAndWeeks+DATE(CalendarYear,4,1)-WEEKDAY(DATE(CalendarYear,4,1),(WeekStart="ΔΕΥ")+1)+15</f>
        <v>45397</v>
      </c>
      <c r="D7" s="3">
        <f ca="1"/>
        <v>45398</v>
      </c>
      <c r="E7" s="3">
        <f ca="1"/>
        <v>45399</v>
      </c>
      <c r="F7" s="3">
        <f ca="1"/>
        <v>45400</v>
      </c>
      <c r="G7" s="3">
        <f ca="1"/>
        <v>45401</v>
      </c>
      <c r="H7" s="3">
        <f ca="1"/>
        <v>45402</v>
      </c>
      <c r="I7" s="3">
        <f ca="1"/>
        <v>45403</v>
      </c>
    </row>
    <row r="8" spans="2:9" ht="75" customHeight="1" x14ac:dyDescent="0.25">
      <c r="C8" s="21" t="s">
        <v>7</v>
      </c>
      <c r="D8" s="21" t="s">
        <v>7</v>
      </c>
      <c r="E8" s="21" t="s">
        <v>7</v>
      </c>
      <c r="F8" s="21" t="s">
        <v>7</v>
      </c>
      <c r="G8" s="21" t="s">
        <v>7</v>
      </c>
      <c r="H8" s="9"/>
      <c r="I8" s="9"/>
    </row>
    <row r="9" spans="2:9" ht="19.5" customHeight="1" x14ac:dyDescent="0.25">
      <c r="C9" s="3">
        <f t="array" aca="1" ref="C9:I9" ca="1">DaysAndWeeks+DATE(CalendarYear,4,1)-WEEKDAY(DATE(CalendarYear,4,1),(WeekStart="ΔΕΥ")+1)+22</f>
        <v>45404</v>
      </c>
      <c r="D9" s="3">
        <f ca="1"/>
        <v>45405</v>
      </c>
      <c r="E9" s="3">
        <f ca="1"/>
        <v>45406</v>
      </c>
      <c r="F9" s="3">
        <f ca="1"/>
        <v>45407</v>
      </c>
      <c r="G9" s="3">
        <f ca="1"/>
        <v>45408</v>
      </c>
      <c r="H9" s="3">
        <f ca="1"/>
        <v>45409</v>
      </c>
      <c r="I9" s="3">
        <f ca="1"/>
        <v>45410</v>
      </c>
    </row>
    <row r="10" spans="2:9" ht="75" customHeight="1" x14ac:dyDescent="0.25">
      <c r="C10" s="20" t="s">
        <v>7</v>
      </c>
      <c r="D10" s="21" t="s">
        <v>7</v>
      </c>
      <c r="E10" s="21" t="s">
        <v>7</v>
      </c>
      <c r="F10" s="21" t="s">
        <v>7</v>
      </c>
      <c r="G10" s="21" t="s">
        <v>7</v>
      </c>
      <c r="H10" s="9"/>
      <c r="I10" s="9"/>
    </row>
    <row r="11" spans="2:9" ht="19.5" customHeight="1" x14ac:dyDescent="0.25">
      <c r="C11" s="3">
        <f t="array" aca="1" ref="C11:I11" ca="1">DaysAndWeeks+DATE(CalendarYear,4,1)-WEEKDAY(DATE(CalendarYear,4,1),(WeekStart="ΔΕΥ")+1)+29</f>
        <v>45411</v>
      </c>
      <c r="D11" s="3">
        <f ca="1"/>
        <v>45412</v>
      </c>
      <c r="E11" s="3">
        <f ca="1"/>
        <v>45413</v>
      </c>
      <c r="F11" s="3">
        <f ca="1"/>
        <v>45414</v>
      </c>
      <c r="G11" s="3">
        <f ca="1"/>
        <v>45415</v>
      </c>
      <c r="H11" s="3">
        <f ca="1"/>
        <v>45416</v>
      </c>
      <c r="I11" s="3">
        <f ca="1"/>
        <v>45417</v>
      </c>
    </row>
    <row r="12" spans="2:9" ht="75" customHeight="1" x14ac:dyDescent="0.25">
      <c r="D12" t="s">
        <v>16</v>
      </c>
      <c r="G12" t="s">
        <v>16</v>
      </c>
      <c r="H12" s="9"/>
      <c r="I12" s="9"/>
    </row>
    <row r="13" spans="2:9" ht="19.5" customHeight="1" x14ac:dyDescent="0.25">
      <c r="C13" s="3">
        <f t="array" aca="1" ref="C13:D13" ca="1">DaysAndWeeks+DATE(CalendarYear,4,1)-WEEKDAY(DATE(CalendarYear,4,1),(WeekStart="ΔΕΥ")+1)+36</f>
        <v>45418</v>
      </c>
      <c r="D13" s="3">
        <f ca="1"/>
        <v>45419</v>
      </c>
      <c r="E13" s="41" t="s">
        <v>0</v>
      </c>
      <c r="F13" s="42"/>
      <c r="G13" s="42"/>
      <c r="H13" s="42"/>
      <c r="I13" s="42"/>
    </row>
    <row r="14" spans="2:9" ht="75" customHeight="1" x14ac:dyDescent="0.25">
      <c r="C14" s="10"/>
      <c r="D14" s="10"/>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1 C13:C14">
    <cfRule type="expression" dxfId="44" priority="3">
      <formula>C$2="ΚΥΡ"</formula>
    </cfRule>
  </conditionalFormatting>
  <conditionalFormatting sqref="C3:H4">
    <cfRule type="expression" dxfId="43" priority="4">
      <formula>DAY(C3)&gt;8</formula>
    </cfRule>
  </conditionalFormatting>
  <conditionalFormatting sqref="C11:I11 C13:D13">
    <cfRule type="expression" dxfId="42" priority="5">
      <formula>AND(DAY(C11)&gt;=1,DAY(C11)&lt;=15)</formula>
    </cfRule>
  </conditionalFormatting>
  <conditionalFormatting sqref="H3:I12">
    <cfRule type="expression" dxfId="41" priority="2">
      <formula>H$2="ΣΑΒ"</formula>
    </cfRule>
  </conditionalFormatting>
  <conditionalFormatting sqref="I3:I12">
    <cfRule type="expression" dxfId="40" priority="1">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Μηνιαίο ημερολόγιο Απριλίου" sqref="A1"/>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Εισαγάγετε σημειώσεις σε αυτό το κελί" sqref="F13:I14"/>
    <dataValidation allowBlank="1" showInputMessage="1" showErrorMessage="1" prompt="Εισαγάγετε σημειώσεις στο κελί στα δεξιά" sqref="E13:E14"/>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autoPageBreaks="0" fitToPage="1"/>
  </sheetPr>
  <dimension ref="B1:I17"/>
  <sheetViews>
    <sheetView showGridLines="0" topLeftCell="A7" workbookViewId="0">
      <selection activeCell="G8" sqref="G8"/>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DaysAndWeeks+DATE(CalendarYear,5,1)-WEEKDAY(DATE(CalendarYear,5,1),(WeekStart="ΔΕΥ")+1)+1</f>
        <v>45411</v>
      </c>
      <c r="D3" s="3">
        <f ca="1"/>
        <v>45412</v>
      </c>
      <c r="E3" s="3">
        <f ca="1"/>
        <v>45413</v>
      </c>
      <c r="F3" s="3">
        <f ca="1"/>
        <v>45414</v>
      </c>
      <c r="G3" s="3">
        <f ca="1"/>
        <v>45415</v>
      </c>
      <c r="H3" s="3">
        <f ca="1"/>
        <v>45416</v>
      </c>
      <c r="I3" s="3">
        <f ca="1"/>
        <v>45417</v>
      </c>
    </row>
    <row r="4" spans="2:9" ht="75" customHeight="1" x14ac:dyDescent="0.25">
      <c r="C4" s="9" t="s">
        <v>6</v>
      </c>
      <c r="D4" s="9" t="s">
        <v>17</v>
      </c>
      <c r="E4" s="37" t="s">
        <v>19</v>
      </c>
      <c r="F4" s="37" t="s">
        <v>19</v>
      </c>
      <c r="G4" s="9" t="s">
        <v>20</v>
      </c>
      <c r="H4" s="9"/>
      <c r="I4" s="27"/>
    </row>
    <row r="5" spans="2:9" ht="19.5" customHeight="1" x14ac:dyDescent="0.25">
      <c r="C5" s="3">
        <f t="array" aca="1" ref="C5:I5" ca="1">DaysAndWeeks+DATE(CalendarYear,5,1)-WEEKDAY(DATE(CalendarYear,5,1),(WeekStart="ΔΕΥ")+1)+8</f>
        <v>45418</v>
      </c>
      <c r="D5" s="3">
        <f ca="1"/>
        <v>45419</v>
      </c>
      <c r="E5" s="3">
        <f ca="1"/>
        <v>45420</v>
      </c>
      <c r="F5" s="3">
        <f ca="1"/>
        <v>45421</v>
      </c>
      <c r="G5" s="3">
        <f ca="1"/>
        <v>45422</v>
      </c>
      <c r="H5" s="3">
        <f ca="1"/>
        <v>45423</v>
      </c>
      <c r="I5" s="3">
        <f ca="1"/>
        <v>45424</v>
      </c>
    </row>
    <row r="6" spans="2:9" ht="75" customHeight="1" x14ac:dyDescent="0.25">
      <c r="C6" s="20"/>
      <c r="D6" s="10" t="s">
        <v>10</v>
      </c>
      <c r="E6" s="30"/>
      <c r="F6" s="10"/>
      <c r="G6" s="10" t="s">
        <v>21</v>
      </c>
      <c r="H6" s="9"/>
      <c r="I6" s="29"/>
    </row>
    <row r="7" spans="2:9" ht="19.5" customHeight="1" x14ac:dyDescent="0.25">
      <c r="C7" s="3">
        <f t="array" aca="1" ref="C7:I7" ca="1">DaysAndWeeks+DATE(CalendarYear,5,1)-WEEKDAY(DATE(CalendarYear,5,1),(WeekStart="ΔΕΥ")+1)+15</f>
        <v>45425</v>
      </c>
      <c r="D7" s="3">
        <f ca="1"/>
        <v>45426</v>
      </c>
      <c r="E7" s="3">
        <f ca="1"/>
        <v>45427</v>
      </c>
      <c r="F7" s="3">
        <f ca="1"/>
        <v>45428</v>
      </c>
      <c r="G7" s="3">
        <f ca="1"/>
        <v>45429</v>
      </c>
      <c r="H7" s="3">
        <f ca="1"/>
        <v>45430</v>
      </c>
      <c r="I7" s="3">
        <f ca="1"/>
        <v>45431</v>
      </c>
    </row>
    <row r="8" spans="2:9" ht="75" customHeight="1" x14ac:dyDescent="0.25">
      <c r="C8" s="10"/>
      <c r="D8" s="10"/>
      <c r="E8" s="36" t="s">
        <v>18</v>
      </c>
      <c r="F8" s="26"/>
      <c r="G8" s="35"/>
      <c r="H8" s="9"/>
      <c r="I8" s="9"/>
    </row>
    <row r="9" spans="2:9" ht="19.5" customHeight="1" x14ac:dyDescent="0.25">
      <c r="C9" s="3">
        <f t="array" aca="1" ref="C9:I9" ca="1">DaysAndWeeks+DATE(CalendarYear,5,1)-WEEKDAY(DATE(CalendarYear,5,1),(WeekStart="ΔΕΥ")+1)+22</f>
        <v>45432</v>
      </c>
      <c r="D9" s="3">
        <f ca="1"/>
        <v>45433</v>
      </c>
      <c r="E9" s="3">
        <f ca="1"/>
        <v>45434</v>
      </c>
      <c r="F9" s="3">
        <f ca="1"/>
        <v>45435</v>
      </c>
      <c r="G9" s="3">
        <f ca="1"/>
        <v>45436</v>
      </c>
      <c r="H9" s="3">
        <f ca="1"/>
        <v>45437</v>
      </c>
      <c r="I9" s="3">
        <f ca="1"/>
        <v>45438</v>
      </c>
    </row>
    <row r="10" spans="2:9" ht="75" customHeight="1" x14ac:dyDescent="0.25">
      <c r="C10" s="10"/>
      <c r="D10" s="10"/>
      <c r="E10" s="10"/>
      <c r="F10" s="10"/>
      <c r="G10" s="10"/>
      <c r="H10" s="9"/>
      <c r="I10" s="9"/>
    </row>
    <row r="11" spans="2:9" ht="19.5" customHeight="1" x14ac:dyDescent="0.25">
      <c r="C11" s="3">
        <f t="array" aca="1" ref="C11:I11" ca="1">DaysAndWeeks+DATE(CalendarYear,5,1)-WEEKDAY(DATE(CalendarYear,5,1),(WeekStart="ΔΕΥ")+1)+29</f>
        <v>45439</v>
      </c>
      <c r="D11" s="3">
        <f ca="1"/>
        <v>45440</v>
      </c>
      <c r="E11" s="3">
        <f ca="1"/>
        <v>45441</v>
      </c>
      <c r="F11" s="3">
        <f ca="1"/>
        <v>45442</v>
      </c>
      <c r="G11" s="3">
        <f ca="1"/>
        <v>45443</v>
      </c>
      <c r="H11" s="3">
        <f ca="1"/>
        <v>45444</v>
      </c>
      <c r="I11" s="3">
        <f ca="1"/>
        <v>45445</v>
      </c>
    </row>
    <row r="12" spans="2:9" ht="75" customHeight="1" x14ac:dyDescent="0.25">
      <c r="C12" s="10"/>
      <c r="D12" s="10"/>
      <c r="E12" s="10"/>
      <c r="F12" s="10"/>
      <c r="G12" s="10"/>
      <c r="H12" s="9"/>
      <c r="I12" s="9"/>
    </row>
    <row r="13" spans="2:9" ht="19.5" customHeight="1" x14ac:dyDescent="0.25">
      <c r="C13" s="3">
        <f t="array" aca="1" ref="C13:D13" ca="1">DaysAndWeeks+DATE(CalendarYear,5,1)-WEEKDAY(DATE(CalendarYear,5,1),(WeekStart="ΔΕΥ")+1)+36</f>
        <v>45446</v>
      </c>
      <c r="D13" s="3">
        <f ca="1"/>
        <v>45447</v>
      </c>
      <c r="E13" s="41" t="s">
        <v>0</v>
      </c>
      <c r="F13" s="42"/>
      <c r="G13" s="42"/>
      <c r="H13" s="42"/>
      <c r="I13" s="42"/>
    </row>
    <row r="14" spans="2:9" ht="75" customHeight="1" x14ac:dyDescent="0.25">
      <c r="C14" s="10"/>
      <c r="D14" s="10"/>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39" priority="3">
      <formula>C$2="ΚΥΡ"</formula>
    </cfRule>
  </conditionalFormatting>
  <conditionalFormatting sqref="C3:H4">
    <cfRule type="expression" dxfId="38" priority="4">
      <formula>DAY(C3)&gt;8</formula>
    </cfRule>
  </conditionalFormatting>
  <conditionalFormatting sqref="C11:I11 C13:D13">
    <cfRule type="expression" dxfId="37" priority="5">
      <formula>AND(DAY(C11)&gt;=1,DAY(C11)&lt;=15)</formula>
    </cfRule>
  </conditionalFormatting>
  <conditionalFormatting sqref="H3:I12">
    <cfRule type="expression" dxfId="36" priority="2">
      <formula>H$2="ΣΑΒ"</formula>
    </cfRule>
  </conditionalFormatting>
  <conditionalFormatting sqref="I3:I12">
    <cfRule type="expression" dxfId="35" priority="1">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Εισαγάγετε σημειώσεις στο κελί στα δεξιά" sqref="E13:E14"/>
    <dataValidation allowBlank="1" showInputMessage="1" showErrorMessage="1" prompt="Εισαγάγετε σημειώσεις σε αυτό το κελί" sqref="F13:I14"/>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Μηνιαίο ημερολόγιο Μαΐου" sqref="A1"/>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autoPageBreaks="0" fitToPage="1"/>
  </sheetPr>
  <dimension ref="B1:I17"/>
  <sheetViews>
    <sheetView showGridLines="0" topLeftCell="A5" workbookViewId="0">
      <selection activeCell="G4" sqref="G4"/>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DaysAndWeeks+DATE(CalendarYear,6,1)-WEEKDAY(DATE(CalendarYear,6,1),(WeekStart="ΔΕΥ")+1)+1</f>
        <v>45439</v>
      </c>
      <c r="D3" s="3">
        <f ca="1"/>
        <v>45440</v>
      </c>
      <c r="E3" s="3">
        <f ca="1"/>
        <v>45441</v>
      </c>
      <c r="F3" s="3">
        <f ca="1"/>
        <v>45442</v>
      </c>
      <c r="G3" s="3">
        <f ca="1"/>
        <v>45443</v>
      </c>
      <c r="H3" s="3">
        <f ca="1"/>
        <v>45444</v>
      </c>
      <c r="I3" s="3">
        <f ca="1"/>
        <v>45445</v>
      </c>
    </row>
    <row r="4" spans="2:9" ht="75" customHeight="1" x14ac:dyDescent="0.25">
      <c r="C4" s="9"/>
      <c r="D4" s="9"/>
      <c r="E4" s="9"/>
      <c r="F4" s="9"/>
      <c r="G4" s="9"/>
      <c r="H4" s="9"/>
      <c r="I4" s="9"/>
    </row>
    <row r="5" spans="2:9" ht="19.5" customHeight="1" x14ac:dyDescent="0.25">
      <c r="C5" s="3">
        <f t="array" aca="1" ref="C5:I5" ca="1">DaysAndWeeks+DATE(CalendarYear,6,1)-WEEKDAY(DATE(CalendarYear,6,1),(WeekStart="ΔΕΥ")+1)+8</f>
        <v>45446</v>
      </c>
      <c r="D5" s="3">
        <f ca="1"/>
        <v>45447</v>
      </c>
      <c r="E5" s="3">
        <f ca="1"/>
        <v>45448</v>
      </c>
      <c r="F5" s="3">
        <f ca="1"/>
        <v>45449</v>
      </c>
      <c r="G5" s="3">
        <f ca="1"/>
        <v>45450</v>
      </c>
      <c r="H5" s="3">
        <f ca="1"/>
        <v>45451</v>
      </c>
      <c r="I5" s="3">
        <f ca="1"/>
        <v>45452</v>
      </c>
    </row>
    <row r="6" spans="2:9" ht="75" customHeight="1" x14ac:dyDescent="0.25">
      <c r="C6" s="10"/>
      <c r="D6" s="10"/>
      <c r="E6" s="10"/>
      <c r="F6" s="10"/>
      <c r="G6" s="10"/>
      <c r="H6" s="9"/>
      <c r="I6" s="9"/>
    </row>
    <row r="7" spans="2:9" ht="19.5" customHeight="1" x14ac:dyDescent="0.25">
      <c r="C7" s="3">
        <f t="array" aca="1" ref="C7:I7" ca="1">DaysAndWeeks+DATE(CalendarYear,6,1)-WEEKDAY(DATE(CalendarYear,6,1),(WeekStart="ΔΕΥ")+1)+15</f>
        <v>45453</v>
      </c>
      <c r="D7" s="3">
        <f ca="1"/>
        <v>45454</v>
      </c>
      <c r="E7" s="3">
        <f ca="1"/>
        <v>45455</v>
      </c>
      <c r="F7" s="3">
        <f ca="1"/>
        <v>45456</v>
      </c>
      <c r="G7" s="3">
        <f ca="1"/>
        <v>45457</v>
      </c>
      <c r="H7" s="3">
        <f ca="1"/>
        <v>45458</v>
      </c>
      <c r="I7" s="3">
        <f ca="1"/>
        <v>45459</v>
      </c>
    </row>
    <row r="8" spans="2:9" ht="75" customHeight="1" x14ac:dyDescent="0.25">
      <c r="C8" s="10"/>
      <c r="D8" s="10"/>
      <c r="E8" s="10"/>
      <c r="F8" s="10"/>
      <c r="G8" s="10"/>
      <c r="H8" s="9"/>
      <c r="I8" s="9"/>
    </row>
    <row r="9" spans="2:9" ht="19.5" customHeight="1" x14ac:dyDescent="0.25">
      <c r="C9" s="3">
        <f t="array" aca="1" ref="C9:I9" ca="1">DaysAndWeeks+DATE(CalendarYear,6,1)-WEEKDAY(DATE(CalendarYear,6,1),(WeekStart="ΔΕΥ")+1)+22</f>
        <v>45460</v>
      </c>
      <c r="D9" s="3">
        <f ca="1"/>
        <v>45461</v>
      </c>
      <c r="E9" s="3">
        <f ca="1"/>
        <v>45462</v>
      </c>
      <c r="F9" s="3">
        <f ca="1"/>
        <v>45463</v>
      </c>
      <c r="G9" s="3">
        <f ca="1"/>
        <v>45464</v>
      </c>
      <c r="H9" s="3">
        <f ca="1"/>
        <v>45465</v>
      </c>
      <c r="I9" s="3">
        <f ca="1"/>
        <v>45466</v>
      </c>
    </row>
    <row r="10" spans="2:9" ht="75" customHeight="1" x14ac:dyDescent="0.25">
      <c r="C10" s="10"/>
      <c r="D10" s="10"/>
      <c r="E10" s="10"/>
      <c r="F10" s="10"/>
      <c r="G10" s="10"/>
      <c r="H10" s="9"/>
      <c r="I10" s="9"/>
    </row>
    <row r="11" spans="2:9" ht="19.5" customHeight="1" x14ac:dyDescent="0.25">
      <c r="C11" s="3">
        <f t="array" aca="1" ref="C11:I11" ca="1">DaysAndWeeks+DATE(CalendarYear,6,1)-WEEKDAY(DATE(CalendarYear,6,1),(WeekStart="ΔΕΥ")+1)+29</f>
        <v>45467</v>
      </c>
      <c r="D11" s="3">
        <f ca="1"/>
        <v>45468</v>
      </c>
      <c r="E11" s="3">
        <f ca="1"/>
        <v>45469</v>
      </c>
      <c r="F11" s="3">
        <f ca="1"/>
        <v>45470</v>
      </c>
      <c r="G11" s="3">
        <f ca="1"/>
        <v>45471</v>
      </c>
      <c r="H11" s="3">
        <f ca="1"/>
        <v>45472</v>
      </c>
      <c r="I11" s="3">
        <f ca="1"/>
        <v>45473</v>
      </c>
    </row>
    <row r="12" spans="2:9" ht="75" customHeight="1" x14ac:dyDescent="0.25">
      <c r="C12" s="10"/>
      <c r="D12" s="10"/>
      <c r="E12" s="10"/>
      <c r="F12" s="10"/>
      <c r="G12" s="10"/>
      <c r="H12" s="9"/>
      <c r="I12" s="9"/>
    </row>
    <row r="13" spans="2:9" ht="19.5" customHeight="1" x14ac:dyDescent="0.25">
      <c r="C13" s="3">
        <f t="array" aca="1" ref="C13:D13" ca="1">DaysAndWeeks+DATE(CalendarYear,6,1)-WEEKDAY(DATE(CalendarYear,6,1),(WeekStart="ΔΕΥ")+1)+36</f>
        <v>45474</v>
      </c>
      <c r="D13" s="3">
        <f ca="1"/>
        <v>45475</v>
      </c>
      <c r="E13" s="41" t="s">
        <v>0</v>
      </c>
      <c r="F13" s="42"/>
      <c r="G13" s="42"/>
      <c r="H13" s="42"/>
      <c r="I13" s="42"/>
    </row>
    <row r="14" spans="2:9" ht="75" customHeight="1" x14ac:dyDescent="0.25">
      <c r="C14" s="10"/>
      <c r="D14" s="10"/>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34" priority="3">
      <formula>C$2="ΚΥΡ"</formula>
    </cfRule>
  </conditionalFormatting>
  <conditionalFormatting sqref="C3:H4">
    <cfRule type="expression" dxfId="33" priority="4">
      <formula>DAY(C3)&gt;8</formula>
    </cfRule>
  </conditionalFormatting>
  <conditionalFormatting sqref="C11:I11 C13:D13">
    <cfRule type="expression" dxfId="32" priority="5">
      <formula>AND(DAY(C11)&gt;=1,DAY(C11)&lt;=15)</formula>
    </cfRule>
  </conditionalFormatting>
  <conditionalFormatting sqref="H3:I12">
    <cfRule type="expression" dxfId="31" priority="2">
      <formula>H$2="ΣΑΒ"</formula>
    </cfRule>
  </conditionalFormatting>
  <conditionalFormatting sqref="I3:I12">
    <cfRule type="expression" dxfId="30" priority="1">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Μηνιαίο ημερολόγιο Ιουνίου" sqref="A1"/>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Εισαγάγετε σημειώσεις σε αυτό το κελί" sqref="F13:I14"/>
    <dataValidation allowBlank="1" showInputMessage="1" showErrorMessage="1" prompt="Εισαγάγετε σημειώσεις στο κελί στα δεξιά" sqref="E13:E14"/>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B1:I17"/>
  <sheetViews>
    <sheetView showGridLines="0" topLeftCell="A2" workbookViewId="0"/>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DaysAndWeeks+DATE(CalendarYear,7,1)-WEEKDAY(DATE(CalendarYear,7,1),(WeekStart="ΔΕΥ")+1)+1</f>
        <v>45474</v>
      </c>
      <c r="D3" s="3">
        <f ca="1"/>
        <v>45475</v>
      </c>
      <c r="E3" s="3">
        <f ca="1"/>
        <v>45476</v>
      </c>
      <c r="F3" s="3">
        <f ca="1"/>
        <v>45477</v>
      </c>
      <c r="G3" s="3">
        <f ca="1"/>
        <v>45478</v>
      </c>
      <c r="H3" s="3">
        <f ca="1"/>
        <v>45479</v>
      </c>
      <c r="I3" s="3">
        <f ca="1"/>
        <v>45480</v>
      </c>
    </row>
    <row r="4" spans="2:9" ht="75" customHeight="1" x14ac:dyDescent="0.25">
      <c r="C4" s="9"/>
      <c r="D4" s="9"/>
      <c r="E4" s="9"/>
      <c r="F4" s="9"/>
      <c r="G4" s="9"/>
      <c r="H4" s="9"/>
      <c r="I4" s="9"/>
    </row>
    <row r="5" spans="2:9" ht="19.5" customHeight="1" x14ac:dyDescent="0.25">
      <c r="C5" s="3">
        <f t="array" aca="1" ref="C5:I5" ca="1">DaysAndWeeks+DATE(CalendarYear,7,1)-WEEKDAY(DATE(CalendarYear,7,1),(WeekStart="ΔΕΥ")+1)+8</f>
        <v>45481</v>
      </c>
      <c r="D5" s="3">
        <f ca="1"/>
        <v>45482</v>
      </c>
      <c r="E5" s="3">
        <f ca="1"/>
        <v>45483</v>
      </c>
      <c r="F5" s="3">
        <f ca="1"/>
        <v>45484</v>
      </c>
      <c r="G5" s="3">
        <f ca="1"/>
        <v>45485</v>
      </c>
      <c r="H5" s="3">
        <f ca="1"/>
        <v>45486</v>
      </c>
      <c r="I5" s="3">
        <f ca="1"/>
        <v>45487</v>
      </c>
    </row>
    <row r="6" spans="2:9" ht="75" customHeight="1" x14ac:dyDescent="0.25">
      <c r="C6" s="10"/>
      <c r="D6" s="10"/>
      <c r="E6" s="10"/>
      <c r="F6" s="10"/>
      <c r="G6" s="10"/>
      <c r="H6" s="9"/>
      <c r="I6" s="9"/>
    </row>
    <row r="7" spans="2:9" ht="19.5" customHeight="1" x14ac:dyDescent="0.25">
      <c r="C7" s="3">
        <f t="array" aca="1" ref="C7:I7" ca="1">DaysAndWeeks+DATE(CalendarYear,7,1)-WEEKDAY(DATE(CalendarYear,7,1),(WeekStart="ΔΕΥ")+1)+15</f>
        <v>45488</v>
      </c>
      <c r="D7" s="3">
        <f ca="1"/>
        <v>45489</v>
      </c>
      <c r="E7" s="3">
        <f ca="1"/>
        <v>45490</v>
      </c>
      <c r="F7" s="3">
        <f ca="1"/>
        <v>45491</v>
      </c>
      <c r="G7" s="3">
        <f ca="1"/>
        <v>45492</v>
      </c>
      <c r="H7" s="3">
        <f ca="1"/>
        <v>45493</v>
      </c>
      <c r="I7" s="3">
        <f ca="1"/>
        <v>45494</v>
      </c>
    </row>
    <row r="8" spans="2:9" ht="75" customHeight="1" x14ac:dyDescent="0.25">
      <c r="C8" s="10"/>
      <c r="D8" s="10"/>
      <c r="E8" s="10"/>
      <c r="F8" s="10"/>
      <c r="G8" s="10"/>
      <c r="H8" s="9"/>
      <c r="I8" s="9"/>
    </row>
    <row r="9" spans="2:9" ht="19.5" customHeight="1" x14ac:dyDescent="0.25">
      <c r="C9" s="3">
        <f t="array" aca="1" ref="C9:I9" ca="1">DaysAndWeeks+DATE(CalendarYear,7,1)-WEEKDAY(DATE(CalendarYear,7,1),(WeekStart="ΔΕΥ")+1)+22</f>
        <v>45495</v>
      </c>
      <c r="D9" s="3">
        <f ca="1"/>
        <v>45496</v>
      </c>
      <c r="E9" s="3">
        <f ca="1"/>
        <v>45497</v>
      </c>
      <c r="F9" s="3">
        <f ca="1"/>
        <v>45498</v>
      </c>
      <c r="G9" s="3">
        <f ca="1"/>
        <v>45499</v>
      </c>
      <c r="H9" s="3">
        <f ca="1"/>
        <v>45500</v>
      </c>
      <c r="I9" s="3">
        <f ca="1"/>
        <v>45501</v>
      </c>
    </row>
    <row r="10" spans="2:9" ht="75" customHeight="1" x14ac:dyDescent="0.25">
      <c r="C10" s="10"/>
      <c r="D10" s="10"/>
      <c r="E10" s="10"/>
      <c r="F10" s="10"/>
      <c r="G10" s="10"/>
      <c r="H10" s="9"/>
      <c r="I10" s="9"/>
    </row>
    <row r="11" spans="2:9" ht="19.5" customHeight="1" x14ac:dyDescent="0.25">
      <c r="C11" s="3">
        <f t="array" aca="1" ref="C11:I11" ca="1">DaysAndWeeks+DATE(CalendarYear,7,1)-WEEKDAY(DATE(CalendarYear,7,1),(WeekStart="ΔΕΥ")+1)+29</f>
        <v>45502</v>
      </c>
      <c r="D11" s="3">
        <f ca="1"/>
        <v>45503</v>
      </c>
      <c r="E11" s="3">
        <f ca="1"/>
        <v>45504</v>
      </c>
      <c r="F11" s="3">
        <f ca="1"/>
        <v>45505</v>
      </c>
      <c r="G11" s="3">
        <f ca="1"/>
        <v>45506</v>
      </c>
      <c r="H11" s="3">
        <f ca="1"/>
        <v>45507</v>
      </c>
      <c r="I11" s="3">
        <f ca="1"/>
        <v>45508</v>
      </c>
    </row>
    <row r="12" spans="2:9" ht="75" customHeight="1" x14ac:dyDescent="0.25">
      <c r="C12" s="10"/>
      <c r="D12" s="10"/>
      <c r="E12" s="10"/>
      <c r="F12" s="10"/>
      <c r="G12" s="10"/>
      <c r="H12" s="9"/>
      <c r="I12" s="9"/>
    </row>
    <row r="13" spans="2:9" ht="19.5" customHeight="1" x14ac:dyDescent="0.25">
      <c r="C13" s="3">
        <f t="array" aca="1" ref="C13:D13" ca="1">DaysAndWeeks+DATE(CalendarYear,7,1)-WEEKDAY(DATE(CalendarYear,7,1),(WeekStart="ΔΕΥ")+1)+36</f>
        <v>45509</v>
      </c>
      <c r="D13" s="3">
        <f ca="1"/>
        <v>45510</v>
      </c>
      <c r="E13" s="41" t="s">
        <v>0</v>
      </c>
      <c r="F13" s="42"/>
      <c r="G13" s="42"/>
      <c r="H13" s="42"/>
      <c r="I13" s="42"/>
    </row>
    <row r="14" spans="2:9" ht="75" customHeight="1" x14ac:dyDescent="0.25">
      <c r="C14" s="10"/>
      <c r="D14" s="10"/>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29" priority="3">
      <formula>C$2="ΚΥΡ"</formula>
    </cfRule>
  </conditionalFormatting>
  <conditionalFormatting sqref="C3:H4">
    <cfRule type="expression" dxfId="28" priority="4">
      <formula>DAY(C3)&gt;8</formula>
    </cfRule>
  </conditionalFormatting>
  <conditionalFormatting sqref="C11:I11 C13:D13">
    <cfRule type="expression" dxfId="27" priority="5">
      <formula>AND(DAY(C11)&gt;=1,DAY(C11)&lt;=15)</formula>
    </cfRule>
  </conditionalFormatting>
  <conditionalFormatting sqref="H3:I12">
    <cfRule type="expression" dxfId="26" priority="2">
      <formula>H$2="ΣΑΒ"</formula>
    </cfRule>
  </conditionalFormatting>
  <conditionalFormatting sqref="I3:I12">
    <cfRule type="expression" dxfId="25" priority="1">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Εισαγάγετε σημειώσεις στο κελί στα δεξιά" sqref="E13:E14"/>
    <dataValidation allowBlank="1" showInputMessage="1" showErrorMessage="1" prompt="Εισαγάγετε σημειώσεις σε αυτό το κελί" sqref="F13:I14"/>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Μηνιαίο ημερολόγιο Ιουλίου" sqref="A1"/>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autoPageBreaks="0" fitToPage="1"/>
  </sheetPr>
  <dimension ref="B1:I17"/>
  <sheetViews>
    <sheetView showGridLines="0" topLeftCell="A2" workbookViewId="0"/>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DaysAndWeeks+DATE(CalendarYear,8,1)-WEEKDAY(DATE(CalendarYear,8,1),(WeekStart="ΔΕΥ")+1)+1</f>
        <v>45502</v>
      </c>
      <c r="D3" s="3">
        <f ca="1"/>
        <v>45503</v>
      </c>
      <c r="E3" s="3">
        <f ca="1"/>
        <v>45504</v>
      </c>
      <c r="F3" s="3">
        <f ca="1"/>
        <v>45505</v>
      </c>
      <c r="G3" s="3">
        <f ca="1"/>
        <v>45506</v>
      </c>
      <c r="H3" s="3">
        <f ca="1"/>
        <v>45507</v>
      </c>
      <c r="I3" s="3">
        <f ca="1"/>
        <v>45508</v>
      </c>
    </row>
    <row r="4" spans="2:9" ht="75" customHeight="1" x14ac:dyDescent="0.25">
      <c r="C4" s="9"/>
      <c r="D4" s="9"/>
      <c r="E4" s="9"/>
      <c r="F4" s="9"/>
      <c r="G4" s="9"/>
      <c r="H4" s="9"/>
      <c r="I4" s="9"/>
    </row>
    <row r="5" spans="2:9" ht="19.5" customHeight="1" x14ac:dyDescent="0.25">
      <c r="C5" s="3">
        <f t="array" aca="1" ref="C5:I5" ca="1">DaysAndWeeks+DATE(CalendarYear,8,1)-WEEKDAY(DATE(CalendarYear,8,1),(WeekStart="ΔΕΥ")+1)+8</f>
        <v>45509</v>
      </c>
      <c r="D5" s="3">
        <f ca="1"/>
        <v>45510</v>
      </c>
      <c r="E5" s="3">
        <f ca="1"/>
        <v>45511</v>
      </c>
      <c r="F5" s="3">
        <f ca="1"/>
        <v>45512</v>
      </c>
      <c r="G5" s="3">
        <f ca="1"/>
        <v>45513</v>
      </c>
      <c r="H5" s="3">
        <f ca="1"/>
        <v>45514</v>
      </c>
      <c r="I5" s="3">
        <f ca="1"/>
        <v>45515</v>
      </c>
    </row>
    <row r="6" spans="2:9" ht="75" customHeight="1" x14ac:dyDescent="0.25">
      <c r="C6" s="10"/>
      <c r="D6" s="10"/>
      <c r="E6" s="10"/>
      <c r="F6" s="10"/>
      <c r="G6" s="10"/>
      <c r="H6" s="9"/>
      <c r="I6" s="9"/>
    </row>
    <row r="7" spans="2:9" ht="19.5" customHeight="1" x14ac:dyDescent="0.25">
      <c r="C7" s="3">
        <f t="array" aca="1" ref="C7:I7" ca="1">DaysAndWeeks+DATE(CalendarYear,8,1)-WEEKDAY(DATE(CalendarYear,8,1),(WeekStart="ΔΕΥ")+1)+15</f>
        <v>45516</v>
      </c>
      <c r="D7" s="3">
        <f ca="1"/>
        <v>45517</v>
      </c>
      <c r="E7" s="3">
        <f ca="1"/>
        <v>45518</v>
      </c>
      <c r="F7" s="3">
        <f ca="1"/>
        <v>45519</v>
      </c>
      <c r="G7" s="3">
        <f ca="1"/>
        <v>45520</v>
      </c>
      <c r="H7" s="3">
        <f ca="1"/>
        <v>45521</v>
      </c>
      <c r="I7" s="3">
        <f ca="1"/>
        <v>45522</v>
      </c>
    </row>
    <row r="8" spans="2:9" ht="75" customHeight="1" x14ac:dyDescent="0.25">
      <c r="C8" s="10"/>
      <c r="D8" s="10"/>
      <c r="E8" s="10"/>
      <c r="F8" s="10"/>
      <c r="G8" s="10"/>
      <c r="H8" s="9"/>
      <c r="I8" s="9"/>
    </row>
    <row r="9" spans="2:9" ht="19.5" customHeight="1" x14ac:dyDescent="0.25">
      <c r="C9" s="3">
        <f t="array" aca="1" ref="C9:I9" ca="1">DaysAndWeeks+DATE(CalendarYear,8,1)-WEEKDAY(DATE(CalendarYear,8,1),(WeekStart="ΔΕΥ")+1)+22</f>
        <v>45523</v>
      </c>
      <c r="D9" s="3">
        <f ca="1"/>
        <v>45524</v>
      </c>
      <c r="E9" s="3">
        <f ca="1"/>
        <v>45525</v>
      </c>
      <c r="F9" s="3">
        <f ca="1"/>
        <v>45526</v>
      </c>
      <c r="G9" s="3">
        <f ca="1"/>
        <v>45527</v>
      </c>
      <c r="H9" s="3">
        <f ca="1"/>
        <v>45528</v>
      </c>
      <c r="I9" s="3">
        <f ca="1"/>
        <v>45529</v>
      </c>
    </row>
    <row r="10" spans="2:9" ht="75" customHeight="1" x14ac:dyDescent="0.25">
      <c r="C10" s="10"/>
      <c r="D10" s="10"/>
      <c r="E10" s="10"/>
      <c r="F10" s="10"/>
      <c r="G10" s="10"/>
      <c r="H10" s="9"/>
      <c r="I10" s="9"/>
    </row>
    <row r="11" spans="2:9" ht="19.5" customHeight="1" x14ac:dyDescent="0.25">
      <c r="C11" s="3">
        <f t="array" aca="1" ref="C11:I11" ca="1">DaysAndWeeks+DATE(CalendarYear,8,1)-WEEKDAY(DATE(CalendarYear,8,1),(WeekStart="ΔΕΥ")+1)+29</f>
        <v>45530</v>
      </c>
      <c r="D11" s="3">
        <f ca="1"/>
        <v>45531</v>
      </c>
      <c r="E11" s="3">
        <f ca="1"/>
        <v>45532</v>
      </c>
      <c r="F11" s="3">
        <f ca="1"/>
        <v>45533</v>
      </c>
      <c r="G11" s="3">
        <f ca="1"/>
        <v>45534</v>
      </c>
      <c r="H11" s="3">
        <f ca="1"/>
        <v>45535</v>
      </c>
      <c r="I11" s="3">
        <f ca="1"/>
        <v>45536</v>
      </c>
    </row>
    <row r="12" spans="2:9" ht="75" customHeight="1" x14ac:dyDescent="0.25">
      <c r="C12" s="10"/>
      <c r="D12" s="10"/>
      <c r="E12" s="10"/>
      <c r="F12" s="10"/>
      <c r="G12" s="10"/>
      <c r="H12" s="9"/>
      <c r="I12" s="9"/>
    </row>
    <row r="13" spans="2:9" ht="19.5" customHeight="1" x14ac:dyDescent="0.25">
      <c r="C13" s="3">
        <f t="array" aca="1" ref="C13:D13" ca="1">DaysAndWeeks+DATE(CalendarYear,8,1)-WEEKDAY(DATE(CalendarYear,8,1),(WeekStart="ΔΕΥ")+1)+36</f>
        <v>45537</v>
      </c>
      <c r="D13" s="3">
        <f ca="1"/>
        <v>45538</v>
      </c>
      <c r="E13" s="41" t="s">
        <v>0</v>
      </c>
      <c r="F13" s="42"/>
      <c r="G13" s="42"/>
      <c r="H13" s="42"/>
      <c r="I13" s="42"/>
    </row>
    <row r="14" spans="2:9" ht="75" customHeight="1" x14ac:dyDescent="0.25">
      <c r="C14" s="10"/>
      <c r="D14" s="10"/>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24" priority="3">
      <formula>C$2="ΚΥΡ"</formula>
    </cfRule>
  </conditionalFormatting>
  <conditionalFormatting sqref="C3:H4">
    <cfRule type="expression" dxfId="23" priority="4">
      <formula>DAY(C3)&gt;8</formula>
    </cfRule>
  </conditionalFormatting>
  <conditionalFormatting sqref="C11:I11 C13:D13">
    <cfRule type="expression" dxfId="22" priority="5">
      <formula>AND(DAY(C11)&gt;=1,DAY(C11)&lt;=15)</formula>
    </cfRule>
  </conditionalFormatting>
  <conditionalFormatting sqref="H3:I12">
    <cfRule type="expression" dxfId="21" priority="2">
      <formula>H$2="ΣΑΒ"</formula>
    </cfRule>
  </conditionalFormatting>
  <conditionalFormatting sqref="I3:I12">
    <cfRule type="expression" dxfId="20" priority="1">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Μηνιαίο ημερολόγιο Αυγούστου" sqref="A1"/>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Εισαγάγετε σημειώσεις σε αυτό το κελί" sqref="F13:I14"/>
    <dataValidation allowBlank="1" showInputMessage="1" showErrorMessage="1" prompt="Εισαγάγετε σημειώσεις στο κελί στα δεξιά" sqref="E13:E14"/>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fitToPage="1"/>
  </sheetPr>
  <dimension ref="B1:I17"/>
  <sheetViews>
    <sheetView showGridLines="0" topLeftCell="A6" workbookViewId="0">
      <selection activeCell="G10" sqref="G10"/>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DaysAndWeeks+DATE(CalendarYear,9,1)-WEEKDAY(DATE(CalendarYear,9,1),(WeekStart="ΔΕΥ")+1)+1</f>
        <v>45530</v>
      </c>
      <c r="D3" s="3">
        <f ca="1"/>
        <v>45531</v>
      </c>
      <c r="E3" s="3">
        <f ca="1"/>
        <v>45532</v>
      </c>
      <c r="F3" s="3">
        <f ca="1"/>
        <v>45533</v>
      </c>
      <c r="G3" s="3">
        <f ca="1"/>
        <v>45534</v>
      </c>
      <c r="H3" s="3">
        <f ca="1"/>
        <v>45535</v>
      </c>
      <c r="I3" s="3">
        <f ca="1"/>
        <v>45536</v>
      </c>
    </row>
    <row r="4" spans="2:9" ht="75" customHeight="1" x14ac:dyDescent="0.25">
      <c r="C4" s="9"/>
      <c r="D4" s="9"/>
      <c r="E4" s="9"/>
      <c r="F4" s="9"/>
      <c r="G4" s="9"/>
      <c r="H4" s="9"/>
      <c r="I4" s="9"/>
    </row>
    <row r="5" spans="2:9" ht="19.5" customHeight="1" x14ac:dyDescent="0.25">
      <c r="C5" s="3">
        <f t="array" aca="1" ref="C5:I5" ca="1">DaysAndWeeks+DATE(CalendarYear,9,1)-WEEKDAY(DATE(CalendarYear,9,1),(WeekStart="ΔΕΥ")+1)+8</f>
        <v>45537</v>
      </c>
      <c r="D5" s="3">
        <f ca="1"/>
        <v>45538</v>
      </c>
      <c r="E5" s="3">
        <f ca="1"/>
        <v>45539</v>
      </c>
      <c r="F5" s="3">
        <f ca="1"/>
        <v>45540</v>
      </c>
      <c r="G5" s="3">
        <f ca="1"/>
        <v>45541</v>
      </c>
      <c r="H5" s="3">
        <f ca="1"/>
        <v>45542</v>
      </c>
      <c r="I5" s="3">
        <f ca="1"/>
        <v>45543</v>
      </c>
    </row>
    <row r="6" spans="2:9" ht="75" customHeight="1" x14ac:dyDescent="0.25">
      <c r="C6" s="10"/>
      <c r="D6" s="10"/>
      <c r="E6" s="10"/>
      <c r="F6" s="10"/>
      <c r="G6" s="10"/>
      <c r="H6" s="9"/>
      <c r="I6" s="9"/>
    </row>
    <row r="7" spans="2:9" ht="19.5" customHeight="1" x14ac:dyDescent="0.25">
      <c r="C7" s="3">
        <f t="array" aca="1" ref="C7:I7" ca="1">DaysAndWeeks+DATE(CalendarYear,9,1)-WEEKDAY(DATE(CalendarYear,9,1),(WeekStart="ΔΕΥ")+1)+15</f>
        <v>45544</v>
      </c>
      <c r="D7" s="3">
        <f ca="1"/>
        <v>45545</v>
      </c>
      <c r="E7" s="3">
        <f ca="1"/>
        <v>45546</v>
      </c>
      <c r="F7" s="3">
        <f ca="1"/>
        <v>45547</v>
      </c>
      <c r="G7" s="3">
        <f ca="1"/>
        <v>45548</v>
      </c>
      <c r="H7" s="3">
        <f ca="1"/>
        <v>45549</v>
      </c>
      <c r="I7" s="3">
        <f ca="1"/>
        <v>45550</v>
      </c>
    </row>
    <row r="8" spans="2:9" ht="75" customHeight="1" x14ac:dyDescent="0.25">
      <c r="C8" s="10"/>
      <c r="D8" s="10"/>
      <c r="E8" s="10" t="s">
        <v>22</v>
      </c>
      <c r="F8" s="10"/>
      <c r="G8" s="10"/>
      <c r="H8" s="9"/>
      <c r="I8" s="9"/>
    </row>
    <row r="9" spans="2:9" ht="19.5" customHeight="1" x14ac:dyDescent="0.25">
      <c r="C9" s="3">
        <f t="array" aca="1" ref="C9:I9" ca="1">DaysAndWeeks+DATE(CalendarYear,9,1)-WEEKDAY(DATE(CalendarYear,9,1),(WeekStart="ΔΕΥ")+1)+22</f>
        <v>45551</v>
      </c>
      <c r="D9" s="3">
        <f ca="1"/>
        <v>45552</v>
      </c>
      <c r="E9" s="3">
        <f ca="1"/>
        <v>45553</v>
      </c>
      <c r="F9" s="3">
        <f ca="1"/>
        <v>45554</v>
      </c>
      <c r="G9" s="3">
        <f ca="1"/>
        <v>45555</v>
      </c>
      <c r="H9" s="3">
        <f ca="1"/>
        <v>45556</v>
      </c>
      <c r="I9" s="3">
        <f ca="1"/>
        <v>45557</v>
      </c>
    </row>
    <row r="10" spans="2:9" ht="75" customHeight="1" x14ac:dyDescent="0.25">
      <c r="C10" s="10"/>
      <c r="D10" s="10" t="s">
        <v>23</v>
      </c>
      <c r="E10" s="10"/>
      <c r="F10" s="10"/>
      <c r="G10" s="10" t="s">
        <v>24</v>
      </c>
      <c r="H10" s="9"/>
      <c r="I10" s="9"/>
    </row>
    <row r="11" spans="2:9" ht="19.5" customHeight="1" x14ac:dyDescent="0.25">
      <c r="C11" s="3">
        <f t="array" aca="1" ref="C11:I11" ca="1">DaysAndWeeks+DATE(CalendarYear,9,1)-WEEKDAY(DATE(CalendarYear,9,1),(WeekStart="ΔΕΥ")+1)+29</f>
        <v>45558</v>
      </c>
      <c r="D11" s="3">
        <f ca="1"/>
        <v>45559</v>
      </c>
      <c r="E11" s="3">
        <f ca="1"/>
        <v>45560</v>
      </c>
      <c r="F11" s="3">
        <f ca="1"/>
        <v>45561</v>
      </c>
      <c r="G11" s="3">
        <f ca="1"/>
        <v>45562</v>
      </c>
      <c r="H11" s="3">
        <f ca="1"/>
        <v>45563</v>
      </c>
      <c r="I11" s="3">
        <f ca="1"/>
        <v>45564</v>
      </c>
    </row>
    <row r="12" spans="2:9" ht="75" customHeight="1" x14ac:dyDescent="0.25">
      <c r="C12" s="10"/>
      <c r="D12" s="10"/>
      <c r="E12" s="10"/>
      <c r="F12" s="10"/>
      <c r="G12" s="10"/>
      <c r="H12" s="9"/>
      <c r="I12" s="9"/>
    </row>
    <row r="13" spans="2:9" ht="19.5" customHeight="1" x14ac:dyDescent="0.25">
      <c r="C13" s="3">
        <f t="array" aca="1" ref="C13:D13" ca="1">DaysAndWeeks+DATE(CalendarYear,9,1)-WEEKDAY(DATE(CalendarYear,9,1),(WeekStart="ΔΕΥ")+1)+36</f>
        <v>45565</v>
      </c>
      <c r="D13" s="3">
        <f ca="1"/>
        <v>45566</v>
      </c>
      <c r="E13" s="41" t="s">
        <v>0</v>
      </c>
      <c r="F13" s="42"/>
      <c r="G13" s="42"/>
      <c r="H13" s="42"/>
      <c r="I13" s="42"/>
    </row>
    <row r="14" spans="2:9" ht="75" customHeight="1" x14ac:dyDescent="0.25">
      <c r="C14" s="10"/>
      <c r="D14" s="10"/>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19" priority="3">
      <formula>C$2="ΚΥΡ"</formula>
    </cfRule>
  </conditionalFormatting>
  <conditionalFormatting sqref="C3:H4">
    <cfRule type="expression" dxfId="18" priority="4">
      <formula>DAY(C3)&gt;8</formula>
    </cfRule>
  </conditionalFormatting>
  <conditionalFormatting sqref="C11:I11 C13:D13">
    <cfRule type="expression" dxfId="17" priority="5">
      <formula>AND(DAY(C11)&gt;=1,DAY(C11)&lt;=15)</formula>
    </cfRule>
  </conditionalFormatting>
  <conditionalFormatting sqref="H3:I12">
    <cfRule type="expression" dxfId="16" priority="2">
      <formula>H$2="ΣΑΒ"</formula>
    </cfRule>
  </conditionalFormatting>
  <conditionalFormatting sqref="I3:I12">
    <cfRule type="expression" dxfId="15" priority="1">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Εισαγάγετε σημειώσεις στο κελί στα δεξιά" sqref="E13:E14"/>
    <dataValidation allowBlank="1" showInputMessage="1" showErrorMessage="1" prompt="Εισαγάγετε σημειώσεις σε αυτό το κελί" sqref="F13:I14"/>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Μηνιαίο ημερολόγιο Σεπτεμβρίου" sqref="A1"/>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B1:I17"/>
  <sheetViews>
    <sheetView showGridLines="0" topLeftCell="A9" workbookViewId="0">
      <selection activeCell="F13" sqref="F13:I14"/>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DaysAndWeeks+DATE(CalendarYear,10,1)-WEEKDAY(DATE(CalendarYear,10,1),(WeekStart="ΔΕΥ")+1)+1</f>
        <v>45565</v>
      </c>
      <c r="D3" s="3">
        <f ca="1"/>
        <v>45566</v>
      </c>
      <c r="E3" s="3">
        <f ca="1"/>
        <v>45567</v>
      </c>
      <c r="F3" s="3">
        <f ca="1"/>
        <v>45568</v>
      </c>
      <c r="G3" s="3">
        <f ca="1"/>
        <v>45569</v>
      </c>
      <c r="H3" s="3">
        <f ca="1"/>
        <v>45570</v>
      </c>
      <c r="I3" s="3">
        <f ca="1"/>
        <v>45571</v>
      </c>
    </row>
    <row r="4" spans="2:9" ht="75" customHeight="1" x14ac:dyDescent="0.25">
      <c r="C4" s="9"/>
      <c r="D4" s="9"/>
      <c r="E4" s="9"/>
      <c r="F4" s="9"/>
      <c r="G4" s="9"/>
      <c r="H4" s="9"/>
      <c r="I4" s="9"/>
    </row>
    <row r="5" spans="2:9" ht="19.5" customHeight="1" x14ac:dyDescent="0.25">
      <c r="C5" s="3">
        <f t="array" aca="1" ref="C5:I5" ca="1">DaysAndWeeks+DATE(CalendarYear,10,1)-WEEKDAY(DATE(CalendarYear,10,1),(WeekStart="ΔΕΥ")+1)+8</f>
        <v>45572</v>
      </c>
      <c r="D5" s="3">
        <f ca="1"/>
        <v>45573</v>
      </c>
      <c r="E5" s="3">
        <f ca="1"/>
        <v>45574</v>
      </c>
      <c r="F5" s="3">
        <f ca="1"/>
        <v>45575</v>
      </c>
      <c r="G5" s="3">
        <f ca="1"/>
        <v>45576</v>
      </c>
      <c r="H5" s="3">
        <f ca="1"/>
        <v>45577</v>
      </c>
      <c r="I5" s="3">
        <f ca="1"/>
        <v>45578</v>
      </c>
    </row>
    <row r="6" spans="2:9" ht="75" customHeight="1" x14ac:dyDescent="0.25">
      <c r="C6" s="10"/>
      <c r="D6" s="10"/>
      <c r="E6" s="10"/>
      <c r="F6" s="10"/>
      <c r="G6" s="10"/>
      <c r="H6" s="9"/>
      <c r="I6" s="9"/>
    </row>
    <row r="7" spans="2:9" ht="19.5" customHeight="1" x14ac:dyDescent="0.25">
      <c r="C7" s="3">
        <f t="array" aca="1" ref="C7:I7" ca="1">DaysAndWeeks+DATE(CalendarYear,10,1)-WEEKDAY(DATE(CalendarYear,10,1),(WeekStart="ΔΕΥ")+1)+15</f>
        <v>45579</v>
      </c>
      <c r="D7" s="3">
        <f ca="1"/>
        <v>45580</v>
      </c>
      <c r="E7" s="3">
        <f ca="1"/>
        <v>45581</v>
      </c>
      <c r="F7" s="3">
        <f ca="1"/>
        <v>45582</v>
      </c>
      <c r="G7" s="3">
        <f ca="1"/>
        <v>45583</v>
      </c>
      <c r="H7" s="3">
        <f ca="1"/>
        <v>45584</v>
      </c>
      <c r="I7" s="3">
        <f ca="1"/>
        <v>45585</v>
      </c>
    </row>
    <row r="8" spans="2:9" ht="75" customHeight="1" x14ac:dyDescent="0.25">
      <c r="C8" s="10"/>
      <c r="D8" s="10"/>
      <c r="E8" s="10"/>
      <c r="F8" s="10"/>
      <c r="G8" s="10"/>
      <c r="H8" s="9"/>
      <c r="I8" s="9"/>
    </row>
    <row r="9" spans="2:9" ht="19.5" customHeight="1" x14ac:dyDescent="0.25">
      <c r="C9" s="3">
        <f t="array" aca="1" ref="C9:I9" ca="1">DaysAndWeeks+DATE(CalendarYear,10,1)-WEEKDAY(DATE(CalendarYear,10,1),(WeekStart="ΔΕΥ")+1)+22</f>
        <v>45586</v>
      </c>
      <c r="D9" s="3">
        <f ca="1"/>
        <v>45587</v>
      </c>
      <c r="E9" s="3">
        <f ca="1"/>
        <v>45588</v>
      </c>
      <c r="F9" s="3">
        <f ca="1"/>
        <v>45589</v>
      </c>
      <c r="G9" s="3">
        <f ca="1"/>
        <v>45590</v>
      </c>
      <c r="H9" s="3">
        <f ca="1"/>
        <v>45591</v>
      </c>
      <c r="I9" s="3">
        <f ca="1"/>
        <v>45592</v>
      </c>
    </row>
    <row r="10" spans="2:9" ht="75" customHeight="1" x14ac:dyDescent="0.25">
      <c r="C10" s="10"/>
      <c r="D10" s="10"/>
      <c r="E10" s="10"/>
      <c r="F10" s="10"/>
      <c r="G10" s="10"/>
      <c r="H10" s="9"/>
      <c r="I10" s="9"/>
    </row>
    <row r="11" spans="2:9" ht="19.5" customHeight="1" x14ac:dyDescent="0.25">
      <c r="C11" s="3">
        <f t="array" aca="1" ref="C11:I11" ca="1">DaysAndWeeks+DATE(CalendarYear,10,1)-WEEKDAY(DATE(CalendarYear,10,1),(WeekStart="ΔΕΥ")+1)+29</f>
        <v>45593</v>
      </c>
      <c r="D11" s="3">
        <f ca="1"/>
        <v>45594</v>
      </c>
      <c r="E11" s="3">
        <f ca="1"/>
        <v>45595</v>
      </c>
      <c r="F11" s="3">
        <f ca="1"/>
        <v>45596</v>
      </c>
      <c r="G11" s="3">
        <f ca="1"/>
        <v>45597</v>
      </c>
      <c r="H11" s="3">
        <f ca="1"/>
        <v>45598</v>
      </c>
      <c r="I11" s="3">
        <f ca="1"/>
        <v>45599</v>
      </c>
    </row>
    <row r="12" spans="2:9" ht="75" customHeight="1" x14ac:dyDescent="0.25">
      <c r="C12" s="10"/>
      <c r="D12" s="10" t="s">
        <v>25</v>
      </c>
      <c r="E12" s="10"/>
      <c r="F12" s="10"/>
      <c r="G12" s="10"/>
      <c r="H12" s="9"/>
      <c r="I12" s="9"/>
    </row>
    <row r="13" spans="2:9" ht="19.5" customHeight="1" x14ac:dyDescent="0.25">
      <c r="C13" s="3">
        <f t="array" aca="1" ref="C13:D13" ca="1">DaysAndWeeks+DATE(CalendarYear,10,1)-WEEKDAY(DATE(CalendarYear,10,1),(WeekStart="ΔΕΥ")+1)+36</f>
        <v>45600</v>
      </c>
      <c r="D13" s="3">
        <f ca="1"/>
        <v>45601</v>
      </c>
      <c r="E13" s="41" t="s">
        <v>0</v>
      </c>
      <c r="F13" s="42"/>
      <c r="G13" s="42"/>
      <c r="H13" s="42"/>
      <c r="I13" s="42"/>
    </row>
    <row r="14" spans="2:9" ht="75" customHeight="1" x14ac:dyDescent="0.25">
      <c r="C14" s="10"/>
      <c r="D14" s="10"/>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14" priority="3">
      <formula>C$2="ΚΥΡ"</formula>
    </cfRule>
  </conditionalFormatting>
  <conditionalFormatting sqref="C3:H4">
    <cfRule type="expression" dxfId="13" priority="4">
      <formula>DAY(C3)&gt;8</formula>
    </cfRule>
  </conditionalFormatting>
  <conditionalFormatting sqref="C11:I11 C13:D13">
    <cfRule type="expression" dxfId="12" priority="5">
      <formula>AND(DAY(C11)&gt;=1,DAY(C11)&lt;=15)</formula>
    </cfRule>
  </conditionalFormatting>
  <conditionalFormatting sqref="H3:I12">
    <cfRule type="expression" dxfId="11" priority="2">
      <formula>H$2="ΣΑΒ"</formula>
    </cfRule>
  </conditionalFormatting>
  <conditionalFormatting sqref="I3:I12">
    <cfRule type="expression" dxfId="10" priority="1">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Μηνιαίο ημερολόγιο Οκτωβρίου" sqref="A1"/>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Εισαγάγετε σημειώσεις σε αυτό το κελί" sqref="F13:I14"/>
    <dataValidation allowBlank="1" showInputMessage="1" showErrorMessage="1" prompt="Εισαγάγετε σημειώσεις στο κελί στα δεξιά" sqref="E13:E14"/>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autoPageBreaks="0" fitToPage="1"/>
  </sheetPr>
  <dimension ref="B1:I17"/>
  <sheetViews>
    <sheetView showGridLines="0" tabSelected="1" workbookViewId="0">
      <selection activeCell="C14" sqref="C14"/>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DaysAndWeeks+DATE(CalendarYear,11,1)-WEEKDAY(DATE(CalendarYear,11,1),(WeekStart="ΔΕΥ")+1)+1</f>
        <v>45593</v>
      </c>
      <c r="D3" s="3">
        <f ca="1"/>
        <v>45594</v>
      </c>
      <c r="E3" s="3">
        <f ca="1"/>
        <v>45595</v>
      </c>
      <c r="F3" s="3">
        <f ca="1"/>
        <v>45596</v>
      </c>
      <c r="G3" s="3">
        <f ca="1"/>
        <v>45597</v>
      </c>
      <c r="H3" s="3">
        <f ca="1"/>
        <v>45598</v>
      </c>
      <c r="I3" s="3">
        <f ca="1"/>
        <v>45599</v>
      </c>
    </row>
    <row r="4" spans="2:9" ht="75" customHeight="1" x14ac:dyDescent="0.25">
      <c r="C4" s="9"/>
      <c r="D4" s="9"/>
      <c r="E4" s="9"/>
      <c r="F4" s="9"/>
      <c r="G4" s="9"/>
      <c r="H4" s="9"/>
      <c r="I4" s="9"/>
    </row>
    <row r="5" spans="2:9" ht="19.5" customHeight="1" x14ac:dyDescent="0.25">
      <c r="C5" s="3">
        <f t="array" aca="1" ref="C5:I5" ca="1">DaysAndWeeks+DATE(CalendarYear,11,1)-WEEKDAY(DATE(CalendarYear,11,1),(WeekStart="ΔΕΥ")+1)+8</f>
        <v>45600</v>
      </c>
      <c r="D5" s="3">
        <f ca="1"/>
        <v>45601</v>
      </c>
      <c r="E5" s="3">
        <f ca="1"/>
        <v>45602</v>
      </c>
      <c r="F5" s="3">
        <f ca="1"/>
        <v>45603</v>
      </c>
      <c r="G5" s="3">
        <f ca="1"/>
        <v>45604</v>
      </c>
      <c r="H5" s="3">
        <f ca="1"/>
        <v>45605</v>
      </c>
      <c r="I5" s="3">
        <f ca="1"/>
        <v>45606</v>
      </c>
    </row>
    <row r="6" spans="2:9" ht="75" customHeight="1" x14ac:dyDescent="0.25">
      <c r="C6" s="10"/>
      <c r="D6" s="10"/>
      <c r="E6" s="10"/>
      <c r="F6" s="10"/>
      <c r="G6" s="10"/>
      <c r="H6" s="9"/>
      <c r="I6" s="9"/>
    </row>
    <row r="7" spans="2:9" ht="19.5" customHeight="1" x14ac:dyDescent="0.25">
      <c r="C7" s="3">
        <f t="array" aca="1" ref="C7:I7" ca="1">DaysAndWeeks+DATE(CalendarYear,11,1)-WEEKDAY(DATE(CalendarYear,11,1),(WeekStart="ΔΕΥ")+1)+15</f>
        <v>45607</v>
      </c>
      <c r="D7" s="3">
        <f ca="1"/>
        <v>45608</v>
      </c>
      <c r="E7" s="3">
        <f ca="1"/>
        <v>45609</v>
      </c>
      <c r="F7" s="3">
        <f ca="1"/>
        <v>45610</v>
      </c>
      <c r="G7" s="3">
        <f ca="1"/>
        <v>45611</v>
      </c>
      <c r="H7" s="3">
        <f ca="1"/>
        <v>45612</v>
      </c>
      <c r="I7" s="3">
        <f ca="1"/>
        <v>45613</v>
      </c>
    </row>
    <row r="8" spans="2:9" ht="75" customHeight="1" x14ac:dyDescent="0.25">
      <c r="C8" s="10"/>
      <c r="D8" s="10"/>
      <c r="E8" s="10"/>
      <c r="F8" s="10"/>
      <c r="G8" s="10"/>
      <c r="H8" s="9"/>
      <c r="I8" s="9"/>
    </row>
    <row r="9" spans="2:9" ht="19.5" customHeight="1" x14ac:dyDescent="0.25">
      <c r="C9" s="3">
        <f t="array" aca="1" ref="C9:I9" ca="1">DaysAndWeeks+DATE(CalendarYear,11,1)-WEEKDAY(DATE(CalendarYear,11,1),(WeekStart="ΔΕΥ")+1)+22</f>
        <v>45614</v>
      </c>
      <c r="D9" s="3">
        <f ca="1"/>
        <v>45615</v>
      </c>
      <c r="E9" s="3">
        <f ca="1"/>
        <v>45616</v>
      </c>
      <c r="F9" s="3">
        <f ca="1"/>
        <v>45617</v>
      </c>
      <c r="G9" s="3">
        <f ca="1"/>
        <v>45618</v>
      </c>
      <c r="H9" s="3">
        <f ca="1"/>
        <v>45619</v>
      </c>
      <c r="I9" s="3">
        <f ca="1"/>
        <v>45620</v>
      </c>
    </row>
    <row r="10" spans="2:9" ht="75" customHeight="1" x14ac:dyDescent="0.25">
      <c r="C10" s="10"/>
      <c r="D10" s="10"/>
      <c r="E10" s="10"/>
      <c r="F10" s="10"/>
      <c r="G10" s="10"/>
      <c r="H10" s="9"/>
      <c r="I10" s="9"/>
    </row>
    <row r="11" spans="2:9" ht="19.5" customHeight="1" x14ac:dyDescent="0.25">
      <c r="C11" s="3">
        <f t="array" aca="1" ref="C11:I11" ca="1">DaysAndWeeks+DATE(CalendarYear,11,1)-WEEKDAY(DATE(CalendarYear,11,1),(WeekStart="ΔΕΥ")+1)+29</f>
        <v>45621</v>
      </c>
      <c r="D11" s="3">
        <f ca="1"/>
        <v>45622</v>
      </c>
      <c r="E11" s="3">
        <f ca="1"/>
        <v>45623</v>
      </c>
      <c r="F11" s="3">
        <f ca="1"/>
        <v>45624</v>
      </c>
      <c r="G11" s="3">
        <f ca="1"/>
        <v>45625</v>
      </c>
      <c r="H11" s="3">
        <f ca="1"/>
        <v>45626</v>
      </c>
      <c r="I11" s="3">
        <f ca="1"/>
        <v>45627</v>
      </c>
    </row>
    <row r="12" spans="2:9" ht="75" customHeight="1" x14ac:dyDescent="0.25">
      <c r="C12" s="10"/>
      <c r="D12" s="10"/>
      <c r="E12" s="10"/>
      <c r="F12" s="10"/>
      <c r="G12" s="10"/>
      <c r="H12" s="9"/>
      <c r="I12" s="9"/>
    </row>
    <row r="13" spans="2:9" ht="19.5" customHeight="1" x14ac:dyDescent="0.25">
      <c r="C13" s="3">
        <f t="array" aca="1" ref="C13:D13" ca="1">DaysAndWeeks+DATE(CalendarYear,11,1)-WEEKDAY(DATE(CalendarYear,11,1),(WeekStart="ΔΕΥ")+1)+36</f>
        <v>45628</v>
      </c>
      <c r="D13" s="3">
        <f ca="1"/>
        <v>45629</v>
      </c>
      <c r="E13" s="41" t="s">
        <v>0</v>
      </c>
      <c r="F13" s="42"/>
      <c r="G13" s="42"/>
      <c r="H13" s="42"/>
      <c r="I13" s="42"/>
    </row>
    <row r="14" spans="2:9" ht="75" customHeight="1" x14ac:dyDescent="0.25">
      <c r="C14" s="10"/>
      <c r="D14" s="10"/>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9" priority="3">
      <formula>C$2="ΚΥΡ"</formula>
    </cfRule>
  </conditionalFormatting>
  <conditionalFormatting sqref="C3:H4">
    <cfRule type="expression" dxfId="8" priority="4">
      <formula>DAY(C3)&gt;8</formula>
    </cfRule>
  </conditionalFormatting>
  <conditionalFormatting sqref="C11:I11 C13:D13">
    <cfRule type="expression" dxfId="7" priority="5">
      <formula>AND(DAY(C11)&gt;=1,DAY(C11)&lt;=15)</formula>
    </cfRule>
  </conditionalFormatting>
  <conditionalFormatting sqref="H3:I12">
    <cfRule type="expression" dxfId="6" priority="2">
      <formula>H$2="ΣΑΒ"</formula>
    </cfRule>
  </conditionalFormatting>
  <conditionalFormatting sqref="I3:I12">
    <cfRule type="expression" dxfId="5" priority="1">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Εισαγάγετε σημειώσεις στο κελί στα δεξιά" sqref="E13:E14"/>
    <dataValidation allowBlank="1" showInputMessage="1" showErrorMessage="1" prompt="Εισαγάγετε σημειώσεις σε αυτό το κελί" sqref="F13:I14"/>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Μηνιαίο ημερολόγιο Νοεμβρίου" sqref="A1"/>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autoPageBreaks="0" fitToPage="1"/>
  </sheetPr>
  <dimension ref="B1:I17"/>
  <sheetViews>
    <sheetView showGridLines="0" workbookViewId="0">
      <selection activeCell="H6" sqref="H6"/>
    </sheetView>
  </sheetViews>
  <sheetFormatPr defaultColWidth="9.83203125" defaultRowHeight="13.5" x14ac:dyDescent="0.25"/>
  <cols>
    <col min="1" max="1" width="2.58203125" customWidth="1"/>
    <col min="2" max="2" width="21.58203125" customWidth="1"/>
    <col min="3" max="9" width="18.33203125" customWidth="1"/>
    <col min="10" max="10" width="2.58203125" customWidth="1"/>
    <col min="11" max="11" width="8.75" customWidth="1"/>
  </cols>
  <sheetData>
    <row r="1" spans="2:9" ht="20.149999999999999" customHeight="1" x14ac:dyDescent="0.25">
      <c r="B1" s="5">
        <f ca="1">CalendarYear</f>
        <v>2024</v>
      </c>
    </row>
    <row r="2" spans="2:9" ht="30" customHeight="1" x14ac:dyDescent="0.35">
      <c r="B2" s="6" t="str">
        <f ca="1">UPPER(TEXT(C5,"mmmm"))</f>
        <v>MMMM</v>
      </c>
      <c r="C2" s="7" t="str">
        <f>UPPER(TEXT(WeekStart,"ηηη"))</f>
        <v>ΔΕΥ</v>
      </c>
      <c r="D2" s="7" t="str">
        <f t="shared" ref="D2:I2" ca="1" si="0">UPPER(TEXT(D3,"ηηη"))</f>
        <v>ΤΡΙ</v>
      </c>
      <c r="E2" s="7" t="str">
        <f t="shared" ca="1" si="0"/>
        <v>ΤΕΤ</v>
      </c>
      <c r="F2" s="7" t="str">
        <f t="shared" ca="1" si="0"/>
        <v>ΠΕΜ</v>
      </c>
      <c r="G2" s="7" t="str">
        <f t="shared" ca="1" si="0"/>
        <v>ΠΑΡ</v>
      </c>
      <c r="H2" s="7" t="str">
        <f t="shared" ca="1" si="0"/>
        <v>ΣΑΒ</v>
      </c>
      <c r="I2" s="7" t="str">
        <f t="shared" ca="1" si="0"/>
        <v>ΚΥΡ</v>
      </c>
    </row>
    <row r="3" spans="2:9" ht="19.5" customHeight="1" x14ac:dyDescent="0.25">
      <c r="C3" s="3">
        <f t="array" aca="1" ref="C3:I3" ca="1">DaysAndWeeks+DATE(CalendarYear,12,1)-WEEKDAY(DATE(CalendarYear,12,1),(WeekStart="ΔΕΥ")+1)+1</f>
        <v>45621</v>
      </c>
      <c r="D3" s="3">
        <f ca="1"/>
        <v>45622</v>
      </c>
      <c r="E3" s="3">
        <f ca="1"/>
        <v>45623</v>
      </c>
      <c r="F3" s="3">
        <f ca="1"/>
        <v>45624</v>
      </c>
      <c r="G3" s="3">
        <f ca="1"/>
        <v>45625</v>
      </c>
      <c r="H3" s="3">
        <f ca="1"/>
        <v>45626</v>
      </c>
      <c r="I3" s="3">
        <f ca="1"/>
        <v>45627</v>
      </c>
    </row>
    <row r="4" spans="2:9" ht="75" customHeight="1" x14ac:dyDescent="0.25">
      <c r="C4" s="9"/>
      <c r="D4" s="9"/>
      <c r="E4" s="9"/>
      <c r="F4" s="9"/>
      <c r="G4" s="9"/>
      <c r="H4" s="9"/>
      <c r="I4" s="9"/>
    </row>
    <row r="5" spans="2:9" ht="19.5" customHeight="1" x14ac:dyDescent="0.25">
      <c r="C5" s="3">
        <f t="array" aca="1" ref="C5:I5" ca="1">DaysAndWeeks+DATE(CalendarYear,12,1)-WEEKDAY(DATE(CalendarYear,12,1),(WeekStart="ΔΕΥ")+1)+8</f>
        <v>45628</v>
      </c>
      <c r="D5" s="3">
        <f ca="1"/>
        <v>45629</v>
      </c>
      <c r="E5" s="3">
        <f ca="1"/>
        <v>45630</v>
      </c>
      <c r="F5" s="3">
        <f ca="1"/>
        <v>45631</v>
      </c>
      <c r="G5" s="3">
        <f ca="1"/>
        <v>45632</v>
      </c>
      <c r="H5" s="3">
        <f ca="1"/>
        <v>45633</v>
      </c>
      <c r="I5" s="3">
        <f ca="1"/>
        <v>45634</v>
      </c>
    </row>
    <row r="6" spans="2:9" ht="75" customHeight="1" x14ac:dyDescent="0.25">
      <c r="C6" s="10"/>
      <c r="D6" s="10"/>
      <c r="E6" s="10"/>
      <c r="F6" s="10"/>
      <c r="G6" s="10"/>
      <c r="H6" s="31" t="s">
        <v>26</v>
      </c>
      <c r="I6" s="9"/>
    </row>
    <row r="7" spans="2:9" ht="19.5" customHeight="1" x14ac:dyDescent="0.25">
      <c r="C7" s="3">
        <f t="array" aca="1" ref="C7:I7" ca="1">DaysAndWeeks+DATE(CalendarYear,12,1)-WEEKDAY(DATE(CalendarYear,12,1),(WeekStart="ΔΕΥ")+1)+15</f>
        <v>45635</v>
      </c>
      <c r="D7" s="3">
        <f ca="1"/>
        <v>45636</v>
      </c>
      <c r="E7" s="3">
        <f ca="1"/>
        <v>45637</v>
      </c>
      <c r="F7" s="3">
        <f ca="1"/>
        <v>45638</v>
      </c>
      <c r="G7" s="3">
        <f ca="1"/>
        <v>45639</v>
      </c>
      <c r="H7" s="3">
        <f ca="1"/>
        <v>45640</v>
      </c>
      <c r="I7" s="3">
        <f ca="1"/>
        <v>45641</v>
      </c>
    </row>
    <row r="8" spans="2:9" ht="75" customHeight="1" x14ac:dyDescent="0.25">
      <c r="C8" s="10"/>
      <c r="D8" s="10"/>
      <c r="E8" s="10"/>
      <c r="F8" s="10"/>
      <c r="G8" s="10"/>
      <c r="H8" s="9"/>
      <c r="I8" s="9"/>
    </row>
    <row r="9" spans="2:9" ht="19.5" customHeight="1" x14ac:dyDescent="0.25">
      <c r="C9" s="3">
        <f t="array" aca="1" ref="C9:I9" ca="1">DaysAndWeeks+DATE(CalendarYear,12,1)-WEEKDAY(DATE(CalendarYear,12,1),(WeekStart="ΔΕΥ")+1)+22</f>
        <v>45642</v>
      </c>
      <c r="D9" s="3">
        <f ca="1"/>
        <v>45643</v>
      </c>
      <c r="E9" s="3">
        <f ca="1"/>
        <v>45644</v>
      </c>
      <c r="F9" s="3">
        <f ca="1"/>
        <v>45645</v>
      </c>
      <c r="G9" s="3">
        <f ca="1"/>
        <v>45646</v>
      </c>
      <c r="H9" s="3">
        <f ca="1"/>
        <v>45647</v>
      </c>
      <c r="I9" s="3">
        <f ca="1"/>
        <v>45648</v>
      </c>
    </row>
    <row r="10" spans="2:9" ht="75" customHeight="1" x14ac:dyDescent="0.25">
      <c r="C10" s="10"/>
      <c r="D10" s="10"/>
      <c r="E10" s="10"/>
      <c r="F10" s="10"/>
      <c r="G10" s="10"/>
      <c r="H10" s="9"/>
      <c r="I10" s="9"/>
    </row>
    <row r="11" spans="2:9" ht="19.5" customHeight="1" x14ac:dyDescent="0.25">
      <c r="C11" s="3">
        <f t="array" aca="1" ref="C11:I11" ca="1">DaysAndWeeks+DATE(CalendarYear,12,1)-WEEKDAY(DATE(CalendarYear,12,1),(WeekStart="ΔΕΥ")+1)+29</f>
        <v>45649</v>
      </c>
      <c r="D11" s="3">
        <f ca="1"/>
        <v>45650</v>
      </c>
      <c r="E11" s="3">
        <f ca="1"/>
        <v>45651</v>
      </c>
      <c r="F11" s="3">
        <f ca="1"/>
        <v>45652</v>
      </c>
      <c r="G11" s="3">
        <f ca="1"/>
        <v>45653</v>
      </c>
      <c r="H11" s="3">
        <f ca="1"/>
        <v>45654</v>
      </c>
      <c r="I11" s="3">
        <f ca="1"/>
        <v>45655</v>
      </c>
    </row>
    <row r="12" spans="2:9" ht="75" customHeight="1" x14ac:dyDescent="0.25">
      <c r="C12" s="10"/>
      <c r="D12" s="10"/>
      <c r="E12" s="10"/>
      <c r="F12" s="10"/>
      <c r="G12" s="10"/>
      <c r="H12" s="9"/>
      <c r="I12" s="9"/>
    </row>
    <row r="13" spans="2:9" ht="19.5" customHeight="1" x14ac:dyDescent="0.25">
      <c r="C13" s="3">
        <f t="array" aca="1" ref="C13:D13" ca="1">DaysAndWeeks+DATE(CalendarYear,12,1)-WEEKDAY(DATE(CalendarYear,12,1),(WeekStart="ΔΕΥ")+1)+36</f>
        <v>45656</v>
      </c>
      <c r="D13" s="3">
        <f ca="1"/>
        <v>45657</v>
      </c>
      <c r="E13" s="41" t="s">
        <v>0</v>
      </c>
      <c r="F13" s="42"/>
      <c r="G13" s="42"/>
      <c r="H13" s="42"/>
      <c r="I13" s="42"/>
    </row>
    <row r="14" spans="2:9" ht="75" customHeight="1" x14ac:dyDescent="0.25">
      <c r="C14" s="10"/>
      <c r="D14" s="10"/>
      <c r="E14" s="41"/>
      <c r="F14" s="42"/>
      <c r="G14" s="42"/>
      <c r="H14" s="42"/>
      <c r="I14" s="42"/>
    </row>
    <row r="15" spans="2:9" ht="16.5" customHeight="1" x14ac:dyDescent="0.25"/>
    <row r="16" spans="2:9" ht="16.5" customHeight="1" x14ac:dyDescent="0.25"/>
    <row r="17" ht="16.5" customHeight="1" x14ac:dyDescent="0.25"/>
  </sheetData>
  <mergeCells count="2">
    <mergeCell ref="E13:E14"/>
    <mergeCell ref="F13:I14"/>
  </mergeCells>
  <conditionalFormatting sqref="C3:C14">
    <cfRule type="expression" dxfId="4" priority="3">
      <formula>C$2="ΚΥΡ"</formula>
    </cfRule>
  </conditionalFormatting>
  <conditionalFormatting sqref="C3:H4">
    <cfRule type="expression" dxfId="3" priority="4">
      <formula>DAY(C3)&gt;8</formula>
    </cfRule>
  </conditionalFormatting>
  <conditionalFormatting sqref="C11:I11 C13:D13">
    <cfRule type="expression" dxfId="2" priority="5">
      <formula>AND(DAY(C11)&gt;=1,DAY(C11)&lt;=15)</formula>
    </cfRule>
  </conditionalFormatting>
  <conditionalFormatting sqref="H3:I12">
    <cfRule type="expression" dxfId="1" priority="2">
      <formula>H$2="ΣΑΒ"</formula>
    </cfRule>
  </conditionalFormatting>
  <conditionalFormatting sqref="I3:I12">
    <cfRule type="expression" dxfId="0" priority="1">
      <formula>$I$2="ΚΥΡ"</formula>
    </cfRule>
  </conditionalFormatting>
  <dataValidations count="8">
    <dataValidation allowBlank="1" showInputMessage="1" showErrorMessage="1" prompt="Η ημερολογιακή ημέρα σε αυτή τη γραμμή και στις γραμμές 5, 7, 9, 11 και 13 ενημερώνεται αυτόματα. Εάν αυτό το κελί δεν περιέχει τον αριθμό 1, τότε πρόκειται για ημέρα του προηγούμενου μήνα Εισαγάγετε μηνιαίες σημειώσεις στο κελί F13" sqref="C3"/>
    <dataValidation allowBlank="1" showInputMessage="1" showErrorMessage="1" prompt="Μηνιαίο ημερολόγιο Δεκεμβρίου" sqref="A1"/>
    <dataValidation allowBlank="1" showInputMessage="1" showErrorMessage="1" prompt="Αυτή η γραμμή περιέχει τα ονόματα των ημερών της εβδομάδας για αυτό το ημερολόγιο. Αυτό το κελί περιέχει την πρώτη ημέρα της εβδομάδας. Για να αλλάξετε την ημέρα έναρξης, επιλέξτε μια νέα ημέρα της εβδομάδας στο κελί L3 του φύλλου εργασίας Ιανουαρίου" sqref="C2"/>
    <dataValidation allowBlank="1" showInputMessage="1" showErrorMessage="1" prompt="Εισαγάγετε σημειώσεις σε αυτό το κελί" sqref="F13:I14"/>
    <dataValidation allowBlank="1" showInputMessage="1" showErrorMessage="1" prompt="Εισαγάγετε σημειώσεις στο κελί στα δεξιά" sqref="E13:E14"/>
    <dataValidation allowBlank="1" showInputMessage="1" showErrorMessage="1" prompt="Το έτος σε αυτό το κελί ενημερώνεται αυτόματα με βάση το έτος που πληκτρολογήσατε στο φύλλο εργασίας Ιανουαρίου. Ο μήνας για αυτό το φύλλο εργασίας βρίσκεται στο παρακάτω κελί" sqref="B1"/>
    <dataValidation allowBlank="1" showInputMessage="1" showErrorMessage="1" prompt="Σε αυτό το κελί βρίσκεται ο μήνας αυτού του φύλλου εργασίας. Το ημερολόγιο ξεκινά από τα δεξιά και περιέχει ημερομηνίες από τον προηγούμενο, τον τρέχοντα και τον επόμενο μήνα. Οι μηνιαίες σημειώσεις μπορούν να εισαχθούν στο κελί F13" sqref="B2"/>
    <dataValidation allowBlank="1" showInputMessage="1" showErrorMessage="1" prompt="Εισαγάγετε ημερήσιες σημειώσεις με βάση την ημερολογιακή ημέρα παραπάνω στα κελιά σε αυτή τη γραμμή και στις γραμμές 6, 8, 10, 12 και 14, στήλες C έως I" sqref="C4"/>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12</vt:i4>
      </vt:variant>
      <vt:variant>
        <vt:lpstr>Περιοχές με ονόματα</vt:lpstr>
      </vt:variant>
      <vt:variant>
        <vt:i4>39</vt:i4>
      </vt:variant>
    </vt:vector>
  </HeadingPairs>
  <TitlesOfParts>
    <vt:vector size="51" baseType="lpstr">
      <vt:lpstr>Ιανουάριος</vt:lpstr>
      <vt:lpstr>Φεβρουάριος</vt:lpstr>
      <vt:lpstr>Μάρτιος</vt:lpstr>
      <vt:lpstr>Απρίλιος</vt:lpstr>
      <vt:lpstr>ΜΑΪΟΣ</vt:lpstr>
      <vt:lpstr>Ιούνιος</vt:lpstr>
      <vt:lpstr>Ιούλιος</vt:lpstr>
      <vt:lpstr>Αύγουστος</vt:lpstr>
      <vt:lpstr>Σεπτέμβριος</vt:lpstr>
      <vt:lpstr>Οκτώβριος</vt:lpstr>
      <vt:lpstr>Νοέμβριος</vt:lpstr>
      <vt:lpstr>Δεκέμβριος</vt:lpstr>
      <vt:lpstr>CalendarYear</vt:lpstr>
      <vt:lpstr>ColumnTitleRegion1..I12.1</vt:lpstr>
      <vt:lpstr>Οκτώβριος!ColumnTitleRegion1..I12.10</vt:lpstr>
      <vt:lpstr>Νοέμβριος!ColumnTitleRegion1..I12.11</vt:lpstr>
      <vt:lpstr>Δεκέμβριος!ColumnTitleRegion1..I12.12</vt:lpstr>
      <vt:lpstr>Μάρτιος!ColumnTitleRegion1..I12.3</vt:lpstr>
      <vt:lpstr>Απρίλιος!ColumnTitleRegion1..I12.4</vt:lpstr>
      <vt:lpstr>ΜΑΪΟΣ!ColumnTitleRegion1..I12.5</vt:lpstr>
      <vt:lpstr>Ιούνιος!ColumnTitleRegion1..I12.6</vt:lpstr>
      <vt:lpstr>Ιούλιος!ColumnTitleRegion1..I12.7</vt:lpstr>
      <vt:lpstr>Αύγουστος!ColumnTitleRegion1..I12.8</vt:lpstr>
      <vt:lpstr>Σεπτέμβριος!ColumnTitleRegion1..I12.9</vt:lpstr>
      <vt:lpstr>ColumnTitleRegion2..D14.1</vt:lpstr>
      <vt:lpstr>Οκτώβριος!ColumnTitleRegion2..D14.10</vt:lpstr>
      <vt:lpstr>Νοέμβριος!ColumnTitleRegion2..D14.11</vt:lpstr>
      <vt:lpstr>Δεκέμβριος!ColumnTitleRegion2..D14.12</vt:lpstr>
      <vt:lpstr>ColumnTitleRegion2..D14.2</vt:lpstr>
      <vt:lpstr>Μάρτιος!ColumnTitleRegion2..D14.3</vt:lpstr>
      <vt:lpstr>Απρίλιος!ColumnTitleRegion2..D14.4</vt:lpstr>
      <vt:lpstr>ΜΑΪΟΣ!ColumnTitleRegion2..D14.5</vt:lpstr>
      <vt:lpstr>Ιούνιος!ColumnTitleRegion2..D14.6</vt:lpstr>
      <vt:lpstr>Ιούλιος!ColumnTitleRegion2..D14.7</vt:lpstr>
      <vt:lpstr>Αύγουστος!ColumnTitleRegion2..D14.8</vt:lpstr>
      <vt:lpstr>Σεπτέμβριος!ColumnTitleRegion2..D14.9</vt:lpstr>
      <vt:lpstr>Ιανουάριος!Print_Area</vt:lpstr>
      <vt:lpstr>Οκτώβριος!RowTitleRegion1..F13.10</vt:lpstr>
      <vt:lpstr>Νοέμβριος!RowTitleRegion1..F13.11</vt:lpstr>
      <vt:lpstr>Δεκέμβριος!RowTitleRegion1..F13.12</vt:lpstr>
      <vt:lpstr>RowTitleRegion1..F13.2</vt:lpstr>
      <vt:lpstr>Μάρτιος!RowTitleRegion1..F13.3</vt:lpstr>
      <vt:lpstr>Απρίλιος!RowTitleRegion1..F13.4</vt:lpstr>
      <vt:lpstr>ΜΑΪΟΣ!RowTitleRegion1..F13.5</vt:lpstr>
      <vt:lpstr>Ιούνιος!RowTitleRegion1..F13.6</vt:lpstr>
      <vt:lpstr>Ιούλιος!RowTitleRegion1..F13.7</vt:lpstr>
      <vt:lpstr>Αύγουστος!RowTitleRegion1..F13.8</vt:lpstr>
      <vt:lpstr>Σεπτέμβριος!RowTitleRegion1..F13.9</vt:lpstr>
      <vt:lpstr>RowTitleRegion1..L3.1</vt:lpstr>
      <vt:lpstr>Ιανουάριος!RowTitleRegion2..F13.1</vt:lpstr>
      <vt:lpstr>WeekStart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Αστέριος I. Κούτσιανος</dc:creator>
  <cp:lastModifiedBy>ΕΚΦΕ ΚΟΖ</cp:lastModifiedBy>
  <dcterms:created xsi:type="dcterms:W3CDTF">2017-05-31T08:02:52Z</dcterms:created>
  <dcterms:modified xsi:type="dcterms:W3CDTF">2024-02-02T08:01:50Z</dcterms:modified>
</cp:coreProperties>
</file>