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Αυτό_το_βιβλίο_εργασίας" defaultThemeVersion="124226"/>
  <mc:AlternateContent xmlns:mc="http://schemas.openxmlformats.org/markup-compatibility/2006">
    <mc:Choice Requires="x15">
      <x15ac:absPath xmlns:x15ac="http://schemas.microsoft.com/office/spreadsheetml/2010/11/ac" url="C:\Users\AMD 6 Core\Desktop\"/>
    </mc:Choice>
  </mc:AlternateContent>
  <bookViews>
    <workbookView xWindow="0" yWindow="0" windowWidth="14205" windowHeight="7815"/>
  </bookViews>
  <sheets>
    <sheet name="YPOLOGISMOS_MORIA" sheetId="9" r:id="rId1"/>
    <sheet name="1o ΕΠ. ΠΕΔΙΟ" sheetId="11" r:id="rId2"/>
    <sheet name="2o ΕΠ. ΠΕΔΙΟ" sheetId="12" r:id="rId3"/>
    <sheet name="3o ΕΠ. ΠΕΔΙΟ" sheetId="13" r:id="rId4"/>
    <sheet name="4o ΕΠ. ΠΕΔΙΟ" sheetId="15" r:id="rId5"/>
    <sheet name="BASEIS" sheetId="1" r:id="rId6"/>
  </sheets>
  <calcPr calcId="152511" calcCompleted="0"/>
</workbook>
</file>

<file path=xl/calcChain.xml><?xml version="1.0" encoding="utf-8"?>
<calcChain xmlns="http://schemas.openxmlformats.org/spreadsheetml/2006/main">
  <c r="G182" i="15" l="1"/>
  <c r="K182" i="15" s="1"/>
  <c r="F182" i="15"/>
  <c r="E182" i="15"/>
  <c r="D182" i="15"/>
  <c r="A182" i="15"/>
  <c r="B182" i="15" s="1"/>
  <c r="G181" i="15" l="1"/>
  <c r="K181" i="15" s="1"/>
  <c r="F181" i="15"/>
  <c r="E181" i="15"/>
  <c r="D181" i="15"/>
  <c r="A181" i="15"/>
  <c r="B181" i="15" s="1"/>
  <c r="G125" i="13"/>
  <c r="K125" i="13" s="1"/>
  <c r="F125" i="13"/>
  <c r="E125" i="13"/>
  <c r="D125" i="13"/>
  <c r="A125" i="13"/>
  <c r="B125" i="13" s="1"/>
  <c r="G53" i="13"/>
  <c r="K53" i="13" s="1"/>
  <c r="F53" i="13"/>
  <c r="E53" i="13"/>
  <c r="D53" i="13"/>
  <c r="A53" i="13"/>
  <c r="B53" i="13" s="1"/>
  <c r="G259" i="12"/>
  <c r="K259" i="12" s="1"/>
  <c r="F259" i="12"/>
  <c r="E259" i="12"/>
  <c r="D259" i="12"/>
  <c r="A259" i="12"/>
  <c r="B259" i="12" s="1"/>
  <c r="G57" i="11" l="1"/>
  <c r="K57" i="11" s="1"/>
  <c r="F57" i="11"/>
  <c r="E57" i="11"/>
  <c r="D57" i="11"/>
  <c r="A57" i="11"/>
  <c r="B57" i="11" s="1"/>
  <c r="G201" i="15" l="1"/>
  <c r="K201" i="15" s="1"/>
  <c r="F201" i="15"/>
  <c r="E201" i="15"/>
  <c r="D201" i="15"/>
  <c r="A201" i="15"/>
  <c r="B201" i="15" s="1"/>
  <c r="G189" i="15"/>
  <c r="K189" i="15" s="1"/>
  <c r="F189" i="15"/>
  <c r="E189" i="15"/>
  <c r="D189" i="15"/>
  <c r="A189" i="15"/>
  <c r="B189" i="15" s="1"/>
  <c r="G178" i="15"/>
  <c r="K178" i="15" s="1"/>
  <c r="F178" i="15"/>
  <c r="E178" i="15"/>
  <c r="D178" i="15"/>
  <c r="A178" i="15"/>
  <c r="B178" i="15" s="1"/>
  <c r="G170" i="15"/>
  <c r="K170" i="15" s="1"/>
  <c r="F170" i="15"/>
  <c r="E170" i="15"/>
  <c r="D170" i="15"/>
  <c r="A170" i="15"/>
  <c r="B170" i="15" s="1"/>
  <c r="G128" i="15"/>
  <c r="K128" i="15" s="1"/>
  <c r="F128" i="15"/>
  <c r="E128" i="15"/>
  <c r="D128" i="15"/>
  <c r="A128" i="15"/>
  <c r="B128" i="15" s="1"/>
  <c r="G87" i="15"/>
  <c r="K87" i="15" s="1"/>
  <c r="F87" i="15"/>
  <c r="E87" i="15"/>
  <c r="D87" i="15"/>
  <c r="A87" i="15"/>
  <c r="B87" i="15" s="1"/>
  <c r="G82" i="15"/>
  <c r="K82" i="15" s="1"/>
  <c r="F82" i="15"/>
  <c r="E82" i="15"/>
  <c r="D82" i="15"/>
  <c r="A82" i="15"/>
  <c r="B82" i="15" s="1"/>
  <c r="G77" i="15"/>
  <c r="K77" i="15" s="1"/>
  <c r="F77" i="15"/>
  <c r="E77" i="15"/>
  <c r="D77" i="15"/>
  <c r="A77" i="15"/>
  <c r="B77" i="15" s="1"/>
  <c r="G78" i="15"/>
  <c r="K78" i="15" s="1"/>
  <c r="F78" i="15"/>
  <c r="E78" i="15"/>
  <c r="D78" i="15"/>
  <c r="A78" i="15"/>
  <c r="B78" i="15" s="1"/>
  <c r="G70" i="15"/>
  <c r="K70" i="15" s="1"/>
  <c r="F70" i="15"/>
  <c r="E70" i="15"/>
  <c r="D70" i="15"/>
  <c r="A70" i="15"/>
  <c r="B70" i="15" s="1"/>
  <c r="G65" i="15"/>
  <c r="K65" i="15" s="1"/>
  <c r="F65" i="15"/>
  <c r="E65" i="15"/>
  <c r="D65" i="15"/>
  <c r="A65" i="15"/>
  <c r="B65" i="15" s="1"/>
  <c r="G61" i="15"/>
  <c r="K61" i="15" s="1"/>
  <c r="F61" i="15"/>
  <c r="E61" i="15"/>
  <c r="D61" i="15"/>
  <c r="A61" i="15"/>
  <c r="B61" i="15" s="1"/>
  <c r="G60" i="15"/>
  <c r="K60" i="15" s="1"/>
  <c r="F60" i="15"/>
  <c r="E60" i="15"/>
  <c r="D60" i="15"/>
  <c r="A60" i="15"/>
  <c r="B60" i="15" s="1"/>
  <c r="G56" i="15"/>
  <c r="K56" i="15" s="1"/>
  <c r="F56" i="15"/>
  <c r="E56" i="15"/>
  <c r="D56" i="15"/>
  <c r="A56" i="15"/>
  <c r="B56" i="15" s="1"/>
  <c r="G51" i="15"/>
  <c r="K51" i="15" s="1"/>
  <c r="F51" i="15"/>
  <c r="E51" i="15"/>
  <c r="D51" i="15"/>
  <c r="A51" i="15"/>
  <c r="B51" i="15" s="1"/>
  <c r="G47" i="15"/>
  <c r="K47" i="15" s="1"/>
  <c r="F47" i="15"/>
  <c r="E47" i="15"/>
  <c r="D47" i="15"/>
  <c r="A47" i="15"/>
  <c r="B47" i="15" s="1"/>
  <c r="G45" i="15"/>
  <c r="K45" i="15" s="1"/>
  <c r="F45" i="15"/>
  <c r="E45" i="15"/>
  <c r="D45" i="15"/>
  <c r="A45" i="15"/>
  <c r="B45" i="15" s="1"/>
  <c r="G42" i="15"/>
  <c r="K42" i="15" s="1"/>
  <c r="F42" i="15"/>
  <c r="E42" i="15"/>
  <c r="D42" i="15"/>
  <c r="A42" i="15"/>
  <c r="B42" i="15" s="1"/>
  <c r="G41" i="15"/>
  <c r="K41" i="15" s="1"/>
  <c r="F41" i="15"/>
  <c r="E41" i="15"/>
  <c r="D41" i="15"/>
  <c r="A41" i="15"/>
  <c r="B41" i="15" s="1"/>
  <c r="G34" i="15"/>
  <c r="K34" i="15" s="1"/>
  <c r="F34" i="15"/>
  <c r="E34" i="15"/>
  <c r="D34" i="15"/>
  <c r="A34" i="15"/>
  <c r="B34" i="15" s="1"/>
  <c r="G33" i="15"/>
  <c r="K33" i="15" s="1"/>
  <c r="F33" i="15"/>
  <c r="E33" i="15"/>
  <c r="D33" i="15"/>
  <c r="A33" i="15"/>
  <c r="B33" i="15" s="1"/>
  <c r="G31" i="15"/>
  <c r="K31" i="15" s="1"/>
  <c r="F31" i="15"/>
  <c r="E31" i="15"/>
  <c r="D31" i="15"/>
  <c r="A31" i="15"/>
  <c r="B31" i="15" s="1"/>
  <c r="G30" i="15"/>
  <c r="K30" i="15" s="1"/>
  <c r="F30" i="15"/>
  <c r="E30" i="15"/>
  <c r="D30" i="15"/>
  <c r="A30" i="15"/>
  <c r="B30" i="15" s="1"/>
  <c r="G29" i="15"/>
  <c r="K29" i="15" s="1"/>
  <c r="F29" i="15"/>
  <c r="E29" i="15"/>
  <c r="D29" i="15"/>
  <c r="A29" i="15"/>
  <c r="B29" i="15" s="1"/>
  <c r="G28" i="15"/>
  <c r="K28" i="15" s="1"/>
  <c r="F28" i="15"/>
  <c r="E28" i="15"/>
  <c r="D28" i="15"/>
  <c r="A28" i="15"/>
  <c r="B28" i="15" s="1"/>
  <c r="G25" i="15"/>
  <c r="K25" i="15" s="1"/>
  <c r="F25" i="15"/>
  <c r="E25" i="15"/>
  <c r="D25" i="15"/>
  <c r="A25" i="15"/>
  <c r="B25" i="15" s="1"/>
  <c r="G24" i="15"/>
  <c r="K24" i="15" s="1"/>
  <c r="F24" i="15"/>
  <c r="E24" i="15"/>
  <c r="D24" i="15"/>
  <c r="A24" i="15"/>
  <c r="B24" i="15" s="1"/>
  <c r="G23" i="15"/>
  <c r="K23" i="15" s="1"/>
  <c r="F23" i="15"/>
  <c r="E23" i="15"/>
  <c r="D23" i="15"/>
  <c r="A23" i="15"/>
  <c r="B23" i="15" s="1"/>
  <c r="G114" i="13"/>
  <c r="K114" i="13" s="1"/>
  <c r="F114" i="13"/>
  <c r="E114" i="13"/>
  <c r="D114" i="13"/>
  <c r="A114" i="13"/>
  <c r="B114" i="13" s="1"/>
  <c r="G158" i="13"/>
  <c r="K158" i="13" s="1"/>
  <c r="F158" i="13"/>
  <c r="E158" i="13"/>
  <c r="D158" i="13"/>
  <c r="A158" i="13"/>
  <c r="B158" i="13" s="1"/>
  <c r="G118" i="13"/>
  <c r="K118" i="13" s="1"/>
  <c r="F118" i="13"/>
  <c r="E118" i="13"/>
  <c r="D118" i="13"/>
  <c r="A118" i="13"/>
  <c r="B118" i="13" s="1"/>
  <c r="G113" i="13"/>
  <c r="K113" i="13" s="1"/>
  <c r="F113" i="13"/>
  <c r="E113" i="13"/>
  <c r="D113" i="13"/>
  <c r="A113" i="13"/>
  <c r="B113" i="13" s="1"/>
  <c r="G51" i="13"/>
  <c r="K51" i="13" s="1"/>
  <c r="F51" i="13"/>
  <c r="E51" i="13"/>
  <c r="D51" i="13"/>
  <c r="A51" i="13"/>
  <c r="B51" i="13" s="1"/>
  <c r="G49" i="13"/>
  <c r="K49" i="13" s="1"/>
  <c r="F49" i="13"/>
  <c r="E49" i="13"/>
  <c r="D49" i="13"/>
  <c r="A49" i="13"/>
  <c r="B49" i="13" s="1"/>
  <c r="G48" i="13"/>
  <c r="K48" i="13" s="1"/>
  <c r="F48" i="13"/>
  <c r="E48" i="13"/>
  <c r="D48" i="13"/>
  <c r="A48" i="13"/>
  <c r="B48" i="13" s="1"/>
  <c r="G46" i="13"/>
  <c r="K46" i="13" s="1"/>
  <c r="F46" i="13"/>
  <c r="E46" i="13"/>
  <c r="D46" i="13"/>
  <c r="A46" i="13"/>
  <c r="B46" i="13" s="1"/>
  <c r="G44" i="13"/>
  <c r="K44" i="13" s="1"/>
  <c r="F44" i="13"/>
  <c r="E44" i="13"/>
  <c r="D44" i="13"/>
  <c r="A44" i="13"/>
  <c r="B44" i="13" s="1"/>
  <c r="G43" i="13"/>
  <c r="K43" i="13" s="1"/>
  <c r="F43" i="13"/>
  <c r="E43" i="13"/>
  <c r="D43" i="13"/>
  <c r="A43" i="13"/>
  <c r="B43" i="13" s="1"/>
  <c r="G42" i="13"/>
  <c r="K42" i="13" s="1"/>
  <c r="F42" i="13"/>
  <c r="E42" i="13"/>
  <c r="D42" i="13"/>
  <c r="A42" i="13"/>
  <c r="B42" i="13" s="1"/>
  <c r="G40" i="13"/>
  <c r="K40" i="13" s="1"/>
  <c r="F40" i="13"/>
  <c r="E40" i="13"/>
  <c r="D40" i="13"/>
  <c r="A40" i="13"/>
  <c r="B40" i="13" s="1"/>
  <c r="G38" i="13"/>
  <c r="K38" i="13" s="1"/>
  <c r="F38" i="13"/>
  <c r="E38" i="13"/>
  <c r="D38" i="13"/>
  <c r="A38" i="13"/>
  <c r="B38" i="13" s="1"/>
  <c r="G36" i="13"/>
  <c r="K36" i="13" s="1"/>
  <c r="F36" i="13"/>
  <c r="E36" i="13"/>
  <c r="D36" i="13"/>
  <c r="A36" i="13"/>
  <c r="B36" i="13" s="1"/>
  <c r="G35" i="13"/>
  <c r="K35" i="13" s="1"/>
  <c r="F35" i="13"/>
  <c r="E35" i="13"/>
  <c r="D35" i="13"/>
  <c r="A35" i="13"/>
  <c r="B35" i="13" s="1"/>
  <c r="G34" i="13"/>
  <c r="K34" i="13" s="1"/>
  <c r="F34" i="13"/>
  <c r="E34" i="13"/>
  <c r="D34" i="13"/>
  <c r="A34" i="13"/>
  <c r="B34" i="13" s="1"/>
  <c r="G33" i="13"/>
  <c r="K33" i="13" s="1"/>
  <c r="F33" i="13"/>
  <c r="E33" i="13"/>
  <c r="D33" i="13"/>
  <c r="A33" i="13"/>
  <c r="B33" i="13" s="1"/>
  <c r="G30" i="13"/>
  <c r="K30" i="13" s="1"/>
  <c r="F30" i="13"/>
  <c r="E30" i="13"/>
  <c r="D30" i="13"/>
  <c r="A30" i="13"/>
  <c r="B30" i="13" s="1"/>
  <c r="G29" i="13"/>
  <c r="K29" i="13" s="1"/>
  <c r="F29" i="13"/>
  <c r="E29" i="13"/>
  <c r="D29" i="13"/>
  <c r="A29" i="13"/>
  <c r="B29" i="13" s="1"/>
  <c r="G27" i="13"/>
  <c r="K27" i="13" s="1"/>
  <c r="F27" i="13"/>
  <c r="E27" i="13"/>
  <c r="D27" i="13"/>
  <c r="A27" i="13"/>
  <c r="B27" i="13" s="1"/>
  <c r="G26" i="13"/>
  <c r="K26" i="13" s="1"/>
  <c r="F26" i="13"/>
  <c r="E26" i="13"/>
  <c r="D26" i="13"/>
  <c r="A26" i="13"/>
  <c r="B26" i="13" s="1"/>
  <c r="G24" i="13"/>
  <c r="K24" i="13" s="1"/>
  <c r="F24" i="13"/>
  <c r="E24" i="13"/>
  <c r="D24" i="13"/>
  <c r="A24" i="13"/>
  <c r="B24" i="13" s="1"/>
  <c r="G25" i="13"/>
  <c r="K25" i="13" s="1"/>
  <c r="F25" i="13"/>
  <c r="E25" i="13"/>
  <c r="D25" i="13"/>
  <c r="A25" i="13"/>
  <c r="B25" i="13" s="1"/>
  <c r="A170" i="12" l="1"/>
  <c r="A169" i="12"/>
  <c r="B169" i="12" s="1"/>
  <c r="A167" i="12"/>
  <c r="B167" i="12" s="1"/>
  <c r="G170" i="12"/>
  <c r="G169" i="12"/>
  <c r="K169" i="12" s="1"/>
  <c r="G167" i="12"/>
  <c r="K167" i="12" s="1"/>
  <c r="F170" i="12"/>
  <c r="F169" i="12"/>
  <c r="F167" i="12"/>
  <c r="E170" i="12"/>
  <c r="E169" i="12"/>
  <c r="E167" i="12"/>
  <c r="D170" i="12"/>
  <c r="D169" i="12"/>
  <c r="D167" i="12"/>
  <c r="G174" i="12"/>
  <c r="K174" i="12" s="1"/>
  <c r="F174" i="12"/>
  <c r="E174" i="12"/>
  <c r="D174" i="12"/>
  <c r="A174" i="12"/>
  <c r="B174" i="12" s="1"/>
  <c r="G62" i="12"/>
  <c r="K62" i="12" s="1"/>
  <c r="F62" i="12"/>
  <c r="E62" i="12"/>
  <c r="D62" i="12"/>
  <c r="A62" i="12"/>
  <c r="B62" i="12" s="1"/>
  <c r="G248" i="12"/>
  <c r="K248" i="12" s="1"/>
  <c r="F248" i="12"/>
  <c r="E248" i="12"/>
  <c r="D248" i="12"/>
  <c r="A248" i="12"/>
  <c r="B248" i="12" s="1"/>
  <c r="G236" i="12"/>
  <c r="K236" i="12" s="1"/>
  <c r="F236" i="12"/>
  <c r="E236" i="12"/>
  <c r="D236" i="12"/>
  <c r="A236" i="12"/>
  <c r="B236" i="12" s="1"/>
  <c r="G137" i="12"/>
  <c r="K137" i="12" s="1"/>
  <c r="F137" i="12"/>
  <c r="E137" i="12"/>
  <c r="D137" i="12"/>
  <c r="A137" i="12"/>
  <c r="B137" i="12" s="1"/>
  <c r="G96" i="12"/>
  <c r="K96" i="12" s="1"/>
  <c r="F96" i="12"/>
  <c r="E96" i="12"/>
  <c r="D96" i="12"/>
  <c r="A96" i="12"/>
  <c r="B96" i="12" s="1"/>
  <c r="G91" i="12"/>
  <c r="K91" i="12" s="1"/>
  <c r="F91" i="12"/>
  <c r="E91" i="12"/>
  <c r="D91" i="12"/>
  <c r="A91" i="12"/>
  <c r="B91" i="12" s="1"/>
  <c r="G85" i="12"/>
  <c r="K85" i="12" s="1"/>
  <c r="F85" i="12"/>
  <c r="E85" i="12"/>
  <c r="D85" i="12"/>
  <c r="A85" i="12"/>
  <c r="B85" i="12" s="1"/>
  <c r="G84" i="12"/>
  <c r="K84" i="12" s="1"/>
  <c r="F84" i="12"/>
  <c r="E84" i="12"/>
  <c r="D84" i="12"/>
  <c r="A84" i="12"/>
  <c r="B84" i="12" s="1"/>
  <c r="G72" i="12"/>
  <c r="K72" i="12" s="1"/>
  <c r="F72" i="12"/>
  <c r="E72" i="12"/>
  <c r="D72" i="12"/>
  <c r="A72" i="12"/>
  <c r="B72" i="12" s="1"/>
  <c r="G67" i="12"/>
  <c r="K67" i="12" s="1"/>
  <c r="F67" i="12"/>
  <c r="E67" i="12"/>
  <c r="D67" i="12"/>
  <c r="A67" i="12"/>
  <c r="B67" i="12" s="1"/>
  <c r="G66" i="12"/>
  <c r="K66" i="12" s="1"/>
  <c r="F66" i="12"/>
  <c r="E66" i="12"/>
  <c r="D66" i="12"/>
  <c r="A66" i="12"/>
  <c r="B66" i="12" s="1"/>
  <c r="G59" i="12"/>
  <c r="K59" i="12" s="1"/>
  <c r="F59" i="12"/>
  <c r="E59" i="12"/>
  <c r="D59" i="12"/>
  <c r="A59" i="12"/>
  <c r="B59" i="12" s="1"/>
  <c r="G50" i="12"/>
  <c r="K50" i="12" s="1"/>
  <c r="F50" i="12"/>
  <c r="E50" i="12"/>
  <c r="D50" i="12"/>
  <c r="A50" i="12"/>
  <c r="B50" i="12" s="1"/>
  <c r="G46" i="12"/>
  <c r="K46" i="12" s="1"/>
  <c r="F46" i="12"/>
  <c r="E46" i="12"/>
  <c r="D46" i="12"/>
  <c r="A46" i="12"/>
  <c r="B46" i="12" s="1"/>
  <c r="G44" i="12"/>
  <c r="K44" i="12" s="1"/>
  <c r="F44" i="12"/>
  <c r="E44" i="12"/>
  <c r="D44" i="12"/>
  <c r="A44" i="12"/>
  <c r="B44" i="12" s="1"/>
  <c r="G41" i="12"/>
  <c r="K41" i="12" s="1"/>
  <c r="F41" i="12"/>
  <c r="E41" i="12"/>
  <c r="D41" i="12"/>
  <c r="A41" i="12"/>
  <c r="B41" i="12" s="1"/>
  <c r="G42" i="12"/>
  <c r="K42" i="12" s="1"/>
  <c r="F42" i="12"/>
  <c r="E42" i="12"/>
  <c r="D42" i="12"/>
  <c r="A42" i="12"/>
  <c r="B42" i="12" s="1"/>
  <c r="G35" i="12"/>
  <c r="K35" i="12" s="1"/>
  <c r="F35" i="12"/>
  <c r="E35" i="12"/>
  <c r="D35" i="12"/>
  <c r="A35" i="12"/>
  <c r="B35" i="12" s="1"/>
  <c r="G33" i="12"/>
  <c r="K33" i="12" s="1"/>
  <c r="F33" i="12"/>
  <c r="E33" i="12"/>
  <c r="D33" i="12"/>
  <c r="A33" i="12"/>
  <c r="B33" i="12" s="1"/>
  <c r="G29" i="12"/>
  <c r="K29" i="12" s="1"/>
  <c r="F29" i="12"/>
  <c r="E29" i="12"/>
  <c r="D29" i="12"/>
  <c r="A29" i="12"/>
  <c r="B29" i="12" s="1"/>
  <c r="G26" i="12"/>
  <c r="K26" i="12" s="1"/>
  <c r="F26" i="12"/>
  <c r="E26" i="12"/>
  <c r="D26" i="12"/>
  <c r="A26" i="12"/>
  <c r="B26" i="12" s="1"/>
  <c r="G25" i="12"/>
  <c r="K25" i="12" s="1"/>
  <c r="F25" i="12"/>
  <c r="E25" i="12"/>
  <c r="D25" i="12"/>
  <c r="A25" i="12"/>
  <c r="B25" i="12" s="1"/>
  <c r="G23" i="12"/>
  <c r="K23" i="12" s="1"/>
  <c r="F23" i="12"/>
  <c r="E23" i="12"/>
  <c r="D23" i="12"/>
  <c r="A23" i="12"/>
  <c r="B23" i="12" s="1"/>
  <c r="G81" i="11" l="1"/>
  <c r="K81" i="11" s="1"/>
  <c r="F81" i="11"/>
  <c r="E81" i="11"/>
  <c r="D81" i="11"/>
  <c r="A81" i="11"/>
  <c r="B81" i="11" s="1"/>
  <c r="G77" i="11"/>
  <c r="K77" i="11" s="1"/>
  <c r="F77" i="11"/>
  <c r="E77" i="11"/>
  <c r="D77" i="11"/>
  <c r="A77" i="11"/>
  <c r="B77" i="11" s="1"/>
  <c r="G70" i="11"/>
  <c r="K70" i="11" s="1"/>
  <c r="F70" i="11"/>
  <c r="E70" i="11"/>
  <c r="D70" i="11"/>
  <c r="A70" i="11"/>
  <c r="B70" i="11" s="1"/>
  <c r="G71" i="11"/>
  <c r="K71" i="11" s="1"/>
  <c r="F71" i="11"/>
  <c r="E71" i="11"/>
  <c r="D71" i="11"/>
  <c r="A71" i="11"/>
  <c r="B71" i="11" s="1"/>
  <c r="G50" i="11"/>
  <c r="K50" i="11" s="1"/>
  <c r="F50" i="11"/>
  <c r="E50" i="11"/>
  <c r="D50" i="11"/>
  <c r="A50" i="11"/>
  <c r="B50" i="11" s="1"/>
  <c r="G51" i="11"/>
  <c r="K51" i="11" s="1"/>
  <c r="F51" i="11"/>
  <c r="E51" i="11"/>
  <c r="D51" i="11"/>
  <c r="A51" i="11"/>
  <c r="B51" i="11" s="1"/>
  <c r="G46" i="11"/>
  <c r="K46" i="11" s="1"/>
  <c r="F46" i="11"/>
  <c r="E46" i="11"/>
  <c r="D46" i="11"/>
  <c r="A46" i="11"/>
  <c r="B46" i="11" s="1"/>
  <c r="A41" i="11"/>
  <c r="B41" i="11" s="1"/>
  <c r="G41" i="11"/>
  <c r="K41" i="11" s="1"/>
  <c r="F41" i="11"/>
  <c r="E41" i="11"/>
  <c r="D41" i="11"/>
  <c r="G37" i="11"/>
  <c r="K37" i="11" s="1"/>
  <c r="F37" i="11"/>
  <c r="E37" i="11"/>
  <c r="D37" i="11"/>
  <c r="A37" i="11"/>
  <c r="B37" i="11" s="1"/>
  <c r="G36" i="11"/>
  <c r="K36" i="11" s="1"/>
  <c r="F36" i="11"/>
  <c r="E36" i="11"/>
  <c r="D36" i="11"/>
  <c r="A36" i="11"/>
  <c r="B36" i="11" s="1"/>
  <c r="G30" i="11"/>
  <c r="K30" i="11" s="1"/>
  <c r="F30" i="11"/>
  <c r="E30" i="11"/>
  <c r="D30" i="11"/>
  <c r="A30" i="11"/>
  <c r="B30" i="11" s="1"/>
  <c r="G31" i="11"/>
  <c r="K31" i="11" s="1"/>
  <c r="F31" i="11"/>
  <c r="E31" i="11"/>
  <c r="D31" i="11"/>
  <c r="A31" i="11"/>
  <c r="B31" i="11" s="1"/>
  <c r="G27" i="11"/>
  <c r="L27" i="11" s="1"/>
  <c r="F27" i="11"/>
  <c r="E27" i="11"/>
  <c r="D27" i="11"/>
  <c r="A27" i="11"/>
  <c r="B27" i="11" s="1"/>
  <c r="G25" i="11"/>
  <c r="L25" i="11" s="1"/>
  <c r="F25" i="11"/>
  <c r="E25" i="11"/>
  <c r="D25" i="11"/>
  <c r="A25" i="11"/>
  <c r="B25" i="11" s="1"/>
  <c r="G24" i="11"/>
  <c r="L24" i="11" s="1"/>
  <c r="F24" i="11"/>
  <c r="E24" i="11"/>
  <c r="D24" i="11"/>
  <c r="A24" i="11"/>
  <c r="B24" i="11" s="1"/>
  <c r="A26" i="11"/>
  <c r="B26" i="11" s="1"/>
  <c r="D26" i="11"/>
  <c r="E26" i="11"/>
  <c r="F26" i="11"/>
  <c r="G26" i="11"/>
  <c r="K26" i="11" s="1"/>
  <c r="G23" i="11"/>
  <c r="L23" i="11" s="1"/>
  <c r="F23" i="11"/>
  <c r="E23" i="11"/>
  <c r="D23" i="11"/>
  <c r="A23" i="11"/>
  <c r="B23" i="11" s="1"/>
  <c r="G22" i="11"/>
  <c r="L22" i="11" s="1"/>
  <c r="F22" i="11"/>
  <c r="E22" i="11"/>
  <c r="D22" i="11"/>
  <c r="A22" i="11"/>
  <c r="B22" i="11" s="1"/>
  <c r="G21" i="11"/>
  <c r="L21" i="11" s="1"/>
  <c r="F21" i="11"/>
  <c r="E21" i="11"/>
  <c r="D21" i="11"/>
  <c r="A21" i="11"/>
  <c r="B21" i="11" s="1"/>
  <c r="G155" i="11"/>
  <c r="K155" i="11" s="1"/>
  <c r="F155" i="11"/>
  <c r="E155" i="11"/>
  <c r="D155" i="11"/>
  <c r="A155" i="11"/>
  <c r="B155" i="11" s="1"/>
  <c r="A156" i="11"/>
  <c r="B156" i="11" s="1"/>
  <c r="D156" i="11"/>
  <c r="E156" i="11"/>
  <c r="F156" i="11"/>
  <c r="G156" i="11"/>
  <c r="K156" i="11" s="1"/>
  <c r="G151" i="11"/>
  <c r="K151" i="11" s="1"/>
  <c r="F151" i="11"/>
  <c r="E151" i="11"/>
  <c r="D151" i="11"/>
  <c r="A151" i="11"/>
  <c r="B151" i="11" s="1"/>
  <c r="G152" i="11"/>
  <c r="K152" i="11" s="1"/>
  <c r="F152" i="11"/>
  <c r="E152" i="11"/>
  <c r="D152" i="11"/>
  <c r="A152" i="11"/>
  <c r="B152" i="11" s="1"/>
  <c r="G150" i="11"/>
  <c r="K150" i="11" s="1"/>
  <c r="F150" i="11"/>
  <c r="E150" i="11"/>
  <c r="D150" i="11"/>
  <c r="A150" i="11"/>
  <c r="B150" i="11" s="1"/>
  <c r="G108" i="11"/>
  <c r="B16" i="9"/>
  <c r="K27" i="11" l="1"/>
  <c r="K25" i="11"/>
  <c r="L26" i="11"/>
  <c r="K24" i="11"/>
  <c r="K23" i="11"/>
  <c r="K22" i="11"/>
  <c r="K21" i="11"/>
  <c r="G27" i="9"/>
  <c r="A21" i="9"/>
  <c r="G207" i="15"/>
  <c r="K207" i="15" s="1"/>
  <c r="F207" i="15"/>
  <c r="E207" i="15"/>
  <c r="D207" i="15"/>
  <c r="A207" i="15"/>
  <c r="B207" i="15" s="1"/>
  <c r="G136" i="15"/>
  <c r="K136" i="15" s="1"/>
  <c r="F136" i="15"/>
  <c r="E136" i="15"/>
  <c r="D136" i="15"/>
  <c r="A136" i="15"/>
  <c r="B136" i="15" s="1"/>
  <c r="G135" i="13"/>
  <c r="K135" i="13" s="1"/>
  <c r="F135" i="13"/>
  <c r="E135" i="13"/>
  <c r="D135" i="13"/>
  <c r="A135" i="13"/>
  <c r="B135" i="13" s="1"/>
  <c r="G157" i="13"/>
  <c r="K157" i="13" s="1"/>
  <c r="F157" i="13"/>
  <c r="E157" i="13"/>
  <c r="D157" i="13"/>
  <c r="A157" i="13"/>
  <c r="B157" i="13" s="1"/>
  <c r="G278" i="12"/>
  <c r="K278" i="12" s="1"/>
  <c r="F278" i="12"/>
  <c r="E278" i="12"/>
  <c r="D278" i="12"/>
  <c r="A278" i="12"/>
  <c r="B278" i="12" s="1"/>
  <c r="G239" i="12"/>
  <c r="K239" i="12" s="1"/>
  <c r="F239" i="12"/>
  <c r="E239" i="12"/>
  <c r="D239" i="12"/>
  <c r="A239" i="12"/>
  <c r="B239" i="12" s="1"/>
  <c r="G234" i="12"/>
  <c r="K234" i="12" s="1"/>
  <c r="F234" i="12"/>
  <c r="E234" i="12"/>
  <c r="D234" i="12"/>
  <c r="A234" i="12"/>
  <c r="B234" i="12" s="1"/>
  <c r="G159" i="11"/>
  <c r="K159" i="11" s="1"/>
  <c r="F159" i="11"/>
  <c r="E159" i="11"/>
  <c r="D159" i="11"/>
  <c r="A159" i="11"/>
  <c r="B159" i="11" s="1"/>
  <c r="A50" i="13"/>
  <c r="B50" i="13" s="1"/>
  <c r="G50" i="13"/>
  <c r="K50" i="13" s="1"/>
  <c r="F50" i="13"/>
  <c r="E50" i="13"/>
  <c r="D50" i="13"/>
  <c r="A28" i="11"/>
  <c r="B28" i="11" s="1"/>
  <c r="D28" i="11"/>
  <c r="E28" i="11"/>
  <c r="F28" i="11"/>
  <c r="G28" i="11"/>
  <c r="K28" i="11" s="1"/>
  <c r="A29" i="11"/>
  <c r="B29" i="11" s="1"/>
  <c r="D29" i="11"/>
  <c r="E29" i="11"/>
  <c r="F29" i="11"/>
  <c r="G29" i="11"/>
  <c r="K29" i="11" s="1"/>
  <c r="A34" i="11"/>
  <c r="B34" i="11" s="1"/>
  <c r="D34" i="11"/>
  <c r="E34" i="11"/>
  <c r="F34" i="11"/>
  <c r="G34" i="11"/>
  <c r="K34" i="11" s="1"/>
  <c r="A35" i="11"/>
  <c r="B35" i="11" s="1"/>
  <c r="D35" i="11"/>
  <c r="E35" i="11"/>
  <c r="F35" i="11"/>
  <c r="G35" i="11"/>
  <c r="K35" i="11" s="1"/>
  <c r="A32" i="11"/>
  <c r="B32" i="11" s="1"/>
  <c r="D32" i="11"/>
  <c r="E32" i="11"/>
  <c r="F32" i="11"/>
  <c r="G32" i="11"/>
  <c r="K32" i="11" s="1"/>
  <c r="A39" i="11"/>
  <c r="B39" i="11" s="1"/>
  <c r="D39" i="11"/>
  <c r="E39" i="11"/>
  <c r="F39" i="11"/>
  <c r="G39" i="11"/>
  <c r="K39" i="11" s="1"/>
  <c r="A38" i="11"/>
  <c r="B38" i="11" s="1"/>
  <c r="D38" i="11"/>
  <c r="E38" i="11"/>
  <c r="F38" i="11"/>
  <c r="G38" i="11"/>
  <c r="K38" i="11" s="1"/>
  <c r="A40" i="11"/>
  <c r="B40" i="11" s="1"/>
  <c r="D40" i="11"/>
  <c r="E40" i="11"/>
  <c r="F40" i="11"/>
  <c r="G40" i="11"/>
  <c r="K40" i="11" s="1"/>
  <c r="A33" i="11"/>
  <c r="B33" i="11" s="1"/>
  <c r="D33" i="11"/>
  <c r="E33" i="11"/>
  <c r="F33" i="11"/>
  <c r="G33" i="11"/>
  <c r="K33" i="11" s="1"/>
  <c r="A42" i="11"/>
  <c r="B42" i="11" s="1"/>
  <c r="D42" i="11"/>
  <c r="E42" i="11"/>
  <c r="F42" i="11"/>
  <c r="G42" i="11"/>
  <c r="K42" i="11" s="1"/>
  <c r="A43" i="11"/>
  <c r="B43" i="11" s="1"/>
  <c r="D43" i="11"/>
  <c r="E43" i="11"/>
  <c r="F43" i="11"/>
  <c r="G43" i="11"/>
  <c r="K43" i="11" s="1"/>
  <c r="A47" i="11"/>
  <c r="B47" i="11" s="1"/>
  <c r="D47" i="11"/>
  <c r="E47" i="11"/>
  <c r="F47" i="11"/>
  <c r="G47" i="11"/>
  <c r="K47" i="11" s="1"/>
  <c r="A44" i="11"/>
  <c r="B44" i="11" s="1"/>
  <c r="D44" i="11"/>
  <c r="E44" i="11"/>
  <c r="F44" i="11"/>
  <c r="G44" i="11"/>
  <c r="K44" i="11" s="1"/>
  <c r="A45" i="11"/>
  <c r="B45" i="11" s="1"/>
  <c r="D45" i="11"/>
  <c r="E45" i="11"/>
  <c r="F45" i="11"/>
  <c r="G45" i="11"/>
  <c r="K45" i="11" s="1"/>
  <c r="A76" i="11"/>
  <c r="B76" i="11" s="1"/>
  <c r="D76" i="11"/>
  <c r="E76" i="11"/>
  <c r="F76" i="11"/>
  <c r="G76" i="11"/>
  <c r="K76" i="11" s="1"/>
  <c r="A48" i="11"/>
  <c r="B48" i="11" s="1"/>
  <c r="D48" i="11"/>
  <c r="E48" i="11"/>
  <c r="F48" i="11"/>
  <c r="G48" i="11"/>
  <c r="K48" i="11" s="1"/>
  <c r="A53" i="11"/>
  <c r="B53" i="11" s="1"/>
  <c r="D53" i="11"/>
  <c r="E53" i="11"/>
  <c r="F53" i="11"/>
  <c r="G53" i="11"/>
  <c r="K53" i="11" s="1"/>
  <c r="A52" i="11"/>
  <c r="B52" i="11" s="1"/>
  <c r="D52" i="11"/>
  <c r="E52" i="11"/>
  <c r="F52" i="11"/>
  <c r="G52" i="11"/>
  <c r="K52" i="11" s="1"/>
  <c r="A56" i="11"/>
  <c r="B56" i="11" s="1"/>
  <c r="D56" i="11"/>
  <c r="E56" i="11"/>
  <c r="F56" i="11"/>
  <c r="G56" i="11"/>
  <c r="K56" i="11" s="1"/>
  <c r="A49" i="11"/>
  <c r="B49" i="11" s="1"/>
  <c r="D49" i="11"/>
  <c r="E49" i="11"/>
  <c r="F49" i="11"/>
  <c r="G49" i="11"/>
  <c r="K49" i="11" s="1"/>
  <c r="A55" i="11"/>
  <c r="B55" i="11" s="1"/>
  <c r="D55" i="11"/>
  <c r="E55" i="11"/>
  <c r="F55" i="11"/>
  <c r="G55" i="11"/>
  <c r="K55" i="11" s="1"/>
  <c r="A59" i="11"/>
  <c r="B59" i="11" s="1"/>
  <c r="D59" i="11"/>
  <c r="E59" i="11"/>
  <c r="F59" i="11"/>
  <c r="G59" i="11"/>
  <c r="K59" i="11" s="1"/>
  <c r="A54" i="11"/>
  <c r="B54" i="11" s="1"/>
  <c r="D54" i="11"/>
  <c r="E54" i="11"/>
  <c r="F54" i="11"/>
  <c r="G54" i="11"/>
  <c r="K54" i="11" s="1"/>
  <c r="A66" i="11"/>
  <c r="B66" i="11" s="1"/>
  <c r="D66" i="11"/>
  <c r="E66" i="11"/>
  <c r="F66" i="11"/>
  <c r="G66" i="11"/>
  <c r="K66" i="11" s="1"/>
  <c r="A58" i="11"/>
  <c r="B58" i="11" s="1"/>
  <c r="D58" i="11"/>
  <c r="E58" i="11"/>
  <c r="F58" i="11"/>
  <c r="G58" i="11"/>
  <c r="K58" i="11" s="1"/>
  <c r="A64" i="11"/>
  <c r="B64" i="11" s="1"/>
  <c r="D64" i="11"/>
  <c r="E64" i="11"/>
  <c r="F64" i="11"/>
  <c r="G64" i="11"/>
  <c r="K64" i="11" s="1"/>
  <c r="A62" i="11"/>
  <c r="B62" i="11" s="1"/>
  <c r="D62" i="11"/>
  <c r="E62" i="11"/>
  <c r="F62" i="11"/>
  <c r="G62" i="11"/>
  <c r="K62" i="11" s="1"/>
  <c r="A61" i="11"/>
  <c r="B61" i="11" s="1"/>
  <c r="D61" i="11"/>
  <c r="E61" i="11"/>
  <c r="F61" i="11"/>
  <c r="G61" i="11"/>
  <c r="K61" i="11" s="1"/>
  <c r="A60" i="11"/>
  <c r="B60" i="11" s="1"/>
  <c r="D60" i="11"/>
  <c r="E60" i="11"/>
  <c r="F60" i="11"/>
  <c r="G60" i="11"/>
  <c r="K60" i="11" s="1"/>
  <c r="A63" i="11"/>
  <c r="B63" i="11" s="1"/>
  <c r="D63" i="11"/>
  <c r="E63" i="11"/>
  <c r="F63" i="11"/>
  <c r="G63" i="11"/>
  <c r="K63" i="11" s="1"/>
  <c r="A75" i="11"/>
  <c r="B75" i="11" s="1"/>
  <c r="D75" i="11"/>
  <c r="E75" i="11"/>
  <c r="F75" i="11"/>
  <c r="G75" i="11"/>
  <c r="K75" i="11" s="1"/>
  <c r="A65" i="11"/>
  <c r="B65" i="11" s="1"/>
  <c r="D65" i="11"/>
  <c r="E65" i="11"/>
  <c r="F65" i="11"/>
  <c r="G65" i="11"/>
  <c r="K65" i="11" s="1"/>
  <c r="A67" i="11"/>
  <c r="B67" i="11" s="1"/>
  <c r="D67" i="11"/>
  <c r="E67" i="11"/>
  <c r="F67" i="11"/>
  <c r="G67" i="11"/>
  <c r="K67" i="11" s="1"/>
  <c r="A69" i="11"/>
  <c r="B69" i="11" s="1"/>
  <c r="D69" i="11"/>
  <c r="E69" i="11"/>
  <c r="F69" i="11"/>
  <c r="G69" i="11"/>
  <c r="K69" i="11" s="1"/>
  <c r="A74" i="11"/>
  <c r="B74" i="11" s="1"/>
  <c r="D74" i="11"/>
  <c r="E74" i="11"/>
  <c r="F74" i="11"/>
  <c r="G74" i="11"/>
  <c r="K74" i="11" s="1"/>
  <c r="A73" i="11"/>
  <c r="B73" i="11" s="1"/>
  <c r="D73" i="11"/>
  <c r="E73" i="11"/>
  <c r="F73" i="11"/>
  <c r="G73" i="11"/>
  <c r="K73" i="11" s="1"/>
  <c r="A68" i="11"/>
  <c r="B68" i="11" s="1"/>
  <c r="D68" i="11"/>
  <c r="E68" i="11"/>
  <c r="F68" i="11"/>
  <c r="G68" i="11"/>
  <c r="K68" i="11" s="1"/>
  <c r="A80" i="11"/>
  <c r="B80" i="11" s="1"/>
  <c r="D80" i="11"/>
  <c r="E80" i="11"/>
  <c r="F80" i="11"/>
  <c r="G80" i="11"/>
  <c r="K80" i="11" s="1"/>
  <c r="A72" i="11"/>
  <c r="B72" i="11" s="1"/>
  <c r="D72" i="11"/>
  <c r="E72" i="11"/>
  <c r="F72" i="11"/>
  <c r="G72" i="11"/>
  <c r="K72" i="11" s="1"/>
  <c r="A79" i="11"/>
  <c r="B79" i="11" s="1"/>
  <c r="D79" i="11"/>
  <c r="E79" i="11"/>
  <c r="F79" i="11"/>
  <c r="G79" i="11"/>
  <c r="K79" i="11" s="1"/>
  <c r="A83" i="11"/>
  <c r="B83" i="11" s="1"/>
  <c r="D83" i="11"/>
  <c r="E83" i="11"/>
  <c r="F83" i="11"/>
  <c r="G83" i="11"/>
  <c r="K83" i="11" s="1"/>
  <c r="A78" i="11"/>
  <c r="B78" i="11" s="1"/>
  <c r="D78" i="11"/>
  <c r="E78" i="11"/>
  <c r="F78" i="11"/>
  <c r="G78" i="11"/>
  <c r="K78" i="11" s="1"/>
  <c r="A82" i="11"/>
  <c r="B82" i="11" s="1"/>
  <c r="D82" i="11"/>
  <c r="E82" i="11"/>
  <c r="F82" i="11"/>
  <c r="G82" i="11"/>
  <c r="K82" i="11" s="1"/>
  <c r="A85" i="11"/>
  <c r="B85" i="11" s="1"/>
  <c r="D85" i="11"/>
  <c r="E85" i="11"/>
  <c r="F85" i="11"/>
  <c r="G85" i="11"/>
  <c r="K85" i="11" s="1"/>
  <c r="A84" i="11"/>
  <c r="B84" i="11" s="1"/>
  <c r="D84" i="11"/>
  <c r="E84" i="11"/>
  <c r="F84" i="11"/>
  <c r="G84" i="11"/>
  <c r="K84" i="11" s="1"/>
  <c r="A86" i="11"/>
  <c r="B86" i="11" s="1"/>
  <c r="D86" i="11"/>
  <c r="E86" i="11"/>
  <c r="F86" i="11"/>
  <c r="G86" i="11"/>
  <c r="K86" i="11" s="1"/>
  <c r="A87" i="11"/>
  <c r="B87" i="11" s="1"/>
  <c r="D87" i="11"/>
  <c r="E87" i="11"/>
  <c r="F87" i="11"/>
  <c r="G87" i="11"/>
  <c r="K87" i="11" s="1"/>
  <c r="A88" i="11"/>
  <c r="B88" i="11" s="1"/>
  <c r="D88" i="11"/>
  <c r="E88" i="11"/>
  <c r="F88" i="11"/>
  <c r="G88" i="11"/>
  <c r="K88" i="11" s="1"/>
  <c r="A89" i="11"/>
  <c r="B89" i="11" s="1"/>
  <c r="D89" i="11"/>
  <c r="E89" i="11"/>
  <c r="F89" i="11"/>
  <c r="G89" i="11"/>
  <c r="K89" i="11" s="1"/>
  <c r="A90" i="11"/>
  <c r="B90" i="11" s="1"/>
  <c r="D90" i="11"/>
  <c r="E90" i="11"/>
  <c r="F90" i="11"/>
  <c r="G90" i="11"/>
  <c r="K90" i="11" s="1"/>
  <c r="A91" i="11"/>
  <c r="B91" i="11" s="1"/>
  <c r="D91" i="11"/>
  <c r="E91" i="11"/>
  <c r="F91" i="11"/>
  <c r="G91" i="11"/>
  <c r="K91" i="11" s="1"/>
  <c r="A92" i="11"/>
  <c r="B92" i="11" s="1"/>
  <c r="D92" i="11"/>
  <c r="E92" i="11"/>
  <c r="F92" i="11"/>
  <c r="G92" i="11"/>
  <c r="K92" i="11" s="1"/>
  <c r="A96" i="11"/>
  <c r="B96" i="11" s="1"/>
  <c r="D96" i="11"/>
  <c r="E96" i="11"/>
  <c r="F96" i="11"/>
  <c r="G96" i="11"/>
  <c r="K96" i="11" s="1"/>
  <c r="A95" i="11"/>
  <c r="B95" i="11" s="1"/>
  <c r="D95" i="11"/>
  <c r="E95" i="11"/>
  <c r="F95" i="11"/>
  <c r="G95" i="11"/>
  <c r="K95" i="11" s="1"/>
  <c r="A94" i="11"/>
  <c r="B94" i="11" s="1"/>
  <c r="D94" i="11"/>
  <c r="E94" i="11"/>
  <c r="F94" i="11"/>
  <c r="G94" i="11"/>
  <c r="K94" i="11" s="1"/>
  <c r="A93" i="11"/>
  <c r="B93" i="11" s="1"/>
  <c r="D93" i="11"/>
  <c r="E93" i="11"/>
  <c r="F93" i="11"/>
  <c r="G93" i="11"/>
  <c r="K93" i="11" s="1"/>
  <c r="A97" i="11"/>
  <c r="B97" i="11" s="1"/>
  <c r="D97" i="11"/>
  <c r="E97" i="11"/>
  <c r="F97" i="11"/>
  <c r="G97" i="11"/>
  <c r="K97" i="11" s="1"/>
  <c r="A98" i="11"/>
  <c r="B98" i="11" s="1"/>
  <c r="D98" i="11"/>
  <c r="E98" i="11"/>
  <c r="F98" i="11"/>
  <c r="G98" i="11"/>
  <c r="K98" i="11" s="1"/>
  <c r="A99" i="11"/>
  <c r="B99" i="11" s="1"/>
  <c r="D99" i="11"/>
  <c r="E99" i="11"/>
  <c r="F99" i="11"/>
  <c r="G99" i="11"/>
  <c r="K99" i="11" s="1"/>
  <c r="A100" i="11"/>
  <c r="B100" i="11" s="1"/>
  <c r="D100" i="11"/>
  <c r="E100" i="11"/>
  <c r="F100" i="11"/>
  <c r="G100" i="11"/>
  <c r="K100" i="11" s="1"/>
  <c r="A101" i="11"/>
  <c r="B101" i="11" s="1"/>
  <c r="D101" i="11"/>
  <c r="E101" i="11"/>
  <c r="F101" i="11"/>
  <c r="G101" i="11"/>
  <c r="K101" i="11" s="1"/>
  <c r="A102" i="11"/>
  <c r="B102" i="11" s="1"/>
  <c r="D102" i="11"/>
  <c r="E102" i="11"/>
  <c r="F102" i="11"/>
  <c r="G102" i="11"/>
  <c r="K102" i="11" s="1"/>
  <c r="A103" i="11"/>
  <c r="B103" i="11" s="1"/>
  <c r="D103" i="11"/>
  <c r="E103" i="11"/>
  <c r="F103" i="11"/>
  <c r="G103" i="11"/>
  <c r="K103" i="11" s="1"/>
  <c r="C104" i="11"/>
  <c r="A104" i="11" s="1"/>
  <c r="E104" i="11"/>
  <c r="F104" i="11"/>
  <c r="G104" i="11"/>
  <c r="K104" i="11" s="1"/>
  <c r="A108" i="11"/>
  <c r="B108" i="11" s="1"/>
  <c r="D108" i="11"/>
  <c r="E108" i="11"/>
  <c r="F108" i="11"/>
  <c r="K108" i="11"/>
  <c r="A105" i="11"/>
  <c r="B105" i="11" s="1"/>
  <c r="D105" i="11"/>
  <c r="E105" i="11"/>
  <c r="F105" i="11"/>
  <c r="G105" i="11"/>
  <c r="K105" i="11" s="1"/>
  <c r="A106" i="11"/>
  <c r="B106" i="11" s="1"/>
  <c r="D106" i="11"/>
  <c r="E106" i="11"/>
  <c r="F106" i="11"/>
  <c r="G106" i="11"/>
  <c r="K106" i="11" s="1"/>
  <c r="A109" i="11"/>
  <c r="B109" i="11" s="1"/>
  <c r="D109" i="11"/>
  <c r="E109" i="11"/>
  <c r="F109" i="11"/>
  <c r="G109" i="11"/>
  <c r="K109" i="11" s="1"/>
  <c r="A107" i="11"/>
  <c r="B107" i="11" s="1"/>
  <c r="D107" i="11"/>
  <c r="E107" i="11"/>
  <c r="F107" i="11"/>
  <c r="G107" i="11"/>
  <c r="K107" i="11" s="1"/>
  <c r="A110" i="11"/>
  <c r="B110" i="11" s="1"/>
  <c r="D110" i="11"/>
  <c r="E110" i="11"/>
  <c r="F110" i="11"/>
  <c r="G110" i="11"/>
  <c r="K110" i="11" s="1"/>
  <c r="A111" i="11"/>
  <c r="B111" i="11" s="1"/>
  <c r="D111" i="11"/>
  <c r="E111" i="11"/>
  <c r="F111" i="11"/>
  <c r="G111" i="11"/>
  <c r="K111" i="11" s="1"/>
  <c r="A112" i="11"/>
  <c r="B112" i="11" s="1"/>
  <c r="D112" i="11"/>
  <c r="E112" i="11"/>
  <c r="F112" i="11"/>
  <c r="G112" i="11"/>
  <c r="K112" i="11" s="1"/>
  <c r="A113" i="11"/>
  <c r="B113" i="11" s="1"/>
  <c r="D113" i="11"/>
  <c r="E113" i="11"/>
  <c r="F113" i="11"/>
  <c r="G113" i="11"/>
  <c r="K113" i="11" s="1"/>
  <c r="C114" i="11"/>
  <c r="A114" i="11" s="1"/>
  <c r="E114" i="11"/>
  <c r="F114" i="11"/>
  <c r="G114" i="11"/>
  <c r="K114" i="11" s="1"/>
  <c r="A115" i="11"/>
  <c r="B115" i="11" s="1"/>
  <c r="D115" i="11"/>
  <c r="E115" i="11"/>
  <c r="F115" i="11"/>
  <c r="G115" i="11"/>
  <c r="K115" i="11" s="1"/>
  <c r="C116" i="11"/>
  <c r="A116" i="11" s="1"/>
  <c r="E116" i="11"/>
  <c r="F116" i="11"/>
  <c r="G116" i="11"/>
  <c r="K116" i="11" s="1"/>
  <c r="A117" i="11"/>
  <c r="B117" i="11" s="1"/>
  <c r="D117" i="11"/>
  <c r="E117" i="11"/>
  <c r="F117" i="11"/>
  <c r="G117" i="11"/>
  <c r="K117" i="11" s="1"/>
  <c r="A118" i="11"/>
  <c r="B118" i="11" s="1"/>
  <c r="D118" i="11"/>
  <c r="E118" i="11"/>
  <c r="F118" i="11"/>
  <c r="G118" i="11"/>
  <c r="K118" i="11" s="1"/>
  <c r="A119" i="11"/>
  <c r="B119" i="11" s="1"/>
  <c r="D119" i="11"/>
  <c r="E119" i="11"/>
  <c r="F119" i="11"/>
  <c r="G119" i="11"/>
  <c r="K119" i="11" s="1"/>
  <c r="A120" i="11"/>
  <c r="B120" i="11" s="1"/>
  <c r="D120" i="11"/>
  <c r="E120" i="11"/>
  <c r="F120" i="11"/>
  <c r="G120" i="11"/>
  <c r="K120" i="11" s="1"/>
  <c r="A121" i="11"/>
  <c r="B121" i="11" s="1"/>
  <c r="D121" i="11"/>
  <c r="E121" i="11"/>
  <c r="F121" i="11"/>
  <c r="G121" i="11"/>
  <c r="K121" i="11" s="1"/>
  <c r="C122" i="11"/>
  <c r="A122" i="11" s="1"/>
  <c r="E122" i="11"/>
  <c r="F122" i="11"/>
  <c r="G122" i="11"/>
  <c r="K122" i="11" s="1"/>
  <c r="A123" i="11"/>
  <c r="B123" i="11" s="1"/>
  <c r="D123" i="11"/>
  <c r="E123" i="11"/>
  <c r="F123" i="11"/>
  <c r="G123" i="11"/>
  <c r="K123" i="11" s="1"/>
  <c r="A124" i="11"/>
  <c r="B124" i="11" s="1"/>
  <c r="D124" i="11"/>
  <c r="E124" i="11"/>
  <c r="F124" i="11"/>
  <c r="G124" i="11"/>
  <c r="K124" i="11" s="1"/>
  <c r="A125" i="11"/>
  <c r="B125" i="11" s="1"/>
  <c r="D125" i="11"/>
  <c r="E125" i="11"/>
  <c r="F125" i="11"/>
  <c r="G125" i="11"/>
  <c r="K125" i="11" s="1"/>
  <c r="A126" i="11"/>
  <c r="B126" i="11" s="1"/>
  <c r="D126" i="11"/>
  <c r="E126" i="11"/>
  <c r="F126" i="11"/>
  <c r="G126" i="11"/>
  <c r="K126" i="11" s="1"/>
  <c r="A127" i="11"/>
  <c r="B127" i="11" s="1"/>
  <c r="D127" i="11"/>
  <c r="E127" i="11"/>
  <c r="F127" i="11"/>
  <c r="G127" i="11"/>
  <c r="K127" i="11" s="1"/>
  <c r="C128" i="11"/>
  <c r="A128" i="11" s="1"/>
  <c r="E128" i="11"/>
  <c r="F128" i="11"/>
  <c r="G128" i="11"/>
  <c r="K128" i="11" s="1"/>
  <c r="A129" i="11"/>
  <c r="B129" i="11" s="1"/>
  <c r="D129" i="11"/>
  <c r="E129" i="11"/>
  <c r="F129" i="11"/>
  <c r="G129" i="11"/>
  <c r="K129" i="11" s="1"/>
  <c r="A130" i="11"/>
  <c r="B130" i="11" s="1"/>
  <c r="D130" i="11"/>
  <c r="E130" i="11"/>
  <c r="F130" i="11"/>
  <c r="G130" i="11"/>
  <c r="K130" i="11" s="1"/>
  <c r="A131" i="11"/>
  <c r="B131" i="11" s="1"/>
  <c r="D131" i="11"/>
  <c r="E131" i="11"/>
  <c r="F131" i="11"/>
  <c r="G131" i="11"/>
  <c r="K131" i="11" s="1"/>
  <c r="A132" i="11"/>
  <c r="B132" i="11" s="1"/>
  <c r="D132" i="11"/>
  <c r="E132" i="11"/>
  <c r="F132" i="11"/>
  <c r="G132" i="11"/>
  <c r="K132" i="11" s="1"/>
  <c r="C133" i="11"/>
  <c r="A133" i="11" s="1"/>
  <c r="E133" i="11"/>
  <c r="F133" i="11"/>
  <c r="G133" i="11"/>
  <c r="K133" i="11" s="1"/>
  <c r="A135" i="11"/>
  <c r="B135" i="11" s="1"/>
  <c r="D135" i="11"/>
  <c r="E135" i="11"/>
  <c r="F135" i="11"/>
  <c r="G135" i="11"/>
  <c r="K135" i="11" s="1"/>
  <c r="A134" i="11"/>
  <c r="B134" i="11" s="1"/>
  <c r="D134" i="11"/>
  <c r="E134" i="11"/>
  <c r="F134" i="11"/>
  <c r="G134" i="11"/>
  <c r="K134" i="11" s="1"/>
  <c r="C136" i="11"/>
  <c r="A136" i="11" s="1"/>
  <c r="E136" i="11"/>
  <c r="F136" i="11"/>
  <c r="G136" i="11"/>
  <c r="K136" i="11" s="1"/>
  <c r="A137" i="11"/>
  <c r="B137" i="11" s="1"/>
  <c r="D137" i="11"/>
  <c r="E137" i="11"/>
  <c r="F137" i="11"/>
  <c r="G137" i="11"/>
  <c r="K137" i="11" s="1"/>
  <c r="A138" i="11"/>
  <c r="B138" i="11" s="1"/>
  <c r="D138" i="11"/>
  <c r="E138" i="11"/>
  <c r="F138" i="11"/>
  <c r="G138" i="11"/>
  <c r="K138" i="11" s="1"/>
  <c r="A140" i="11"/>
  <c r="B140" i="11" s="1"/>
  <c r="D140" i="11"/>
  <c r="E140" i="11"/>
  <c r="F140" i="11"/>
  <c r="G140" i="11"/>
  <c r="K140" i="11" s="1"/>
  <c r="A141" i="11"/>
  <c r="B141" i="11" s="1"/>
  <c r="D141" i="11"/>
  <c r="E141" i="11"/>
  <c r="F141" i="11"/>
  <c r="G141" i="11"/>
  <c r="K141" i="11" s="1"/>
  <c r="A139" i="11"/>
  <c r="B139" i="11" s="1"/>
  <c r="D139" i="11"/>
  <c r="E139" i="11"/>
  <c r="F139" i="11"/>
  <c r="G139" i="11"/>
  <c r="K139" i="11" s="1"/>
  <c r="A142" i="11"/>
  <c r="B142" i="11" s="1"/>
  <c r="D142" i="11"/>
  <c r="E142" i="11"/>
  <c r="F142" i="11"/>
  <c r="G142" i="11"/>
  <c r="K142" i="11" s="1"/>
  <c r="C143" i="11"/>
  <c r="A143" i="11" s="1"/>
  <c r="E143" i="11"/>
  <c r="F143" i="11"/>
  <c r="G143" i="11"/>
  <c r="K143" i="11" s="1"/>
  <c r="A144" i="11"/>
  <c r="B144" i="11" s="1"/>
  <c r="D144" i="11"/>
  <c r="E144" i="11"/>
  <c r="F144" i="11"/>
  <c r="G144" i="11"/>
  <c r="K144" i="11" s="1"/>
  <c r="A145" i="11"/>
  <c r="B145" i="11" s="1"/>
  <c r="D145" i="11"/>
  <c r="E145" i="11"/>
  <c r="F145" i="11"/>
  <c r="G145" i="11"/>
  <c r="K145" i="11" s="1"/>
  <c r="C146" i="11"/>
  <c r="A146" i="11" s="1"/>
  <c r="E146" i="11"/>
  <c r="F146" i="11"/>
  <c r="G146" i="11"/>
  <c r="K146" i="11" s="1"/>
  <c r="A147" i="11"/>
  <c r="B147" i="11" s="1"/>
  <c r="D147" i="11"/>
  <c r="E147" i="11"/>
  <c r="F147" i="11"/>
  <c r="G147" i="11"/>
  <c r="K147" i="11" s="1"/>
  <c r="A148" i="11"/>
  <c r="B148" i="11" s="1"/>
  <c r="D148" i="11"/>
  <c r="E148" i="11"/>
  <c r="F148" i="11"/>
  <c r="G148" i="11"/>
  <c r="K148" i="11" s="1"/>
  <c r="C149" i="11"/>
  <c r="A149" i="11" s="1"/>
  <c r="E149" i="11"/>
  <c r="F149" i="11"/>
  <c r="G149" i="11"/>
  <c r="K149" i="11" s="1"/>
  <c r="A153" i="11"/>
  <c r="B153" i="11" s="1"/>
  <c r="D153" i="11"/>
  <c r="E153" i="11"/>
  <c r="F153" i="11"/>
  <c r="G153" i="11"/>
  <c r="K153" i="11" s="1"/>
  <c r="A154" i="11"/>
  <c r="B154" i="11" s="1"/>
  <c r="D154" i="11"/>
  <c r="E154" i="11"/>
  <c r="F154" i="11"/>
  <c r="G154" i="11"/>
  <c r="K154" i="11" s="1"/>
  <c r="A157" i="11"/>
  <c r="B157" i="11" s="1"/>
  <c r="D157" i="11"/>
  <c r="E157" i="11"/>
  <c r="F157" i="11"/>
  <c r="G157" i="11"/>
  <c r="K157" i="11" s="1"/>
  <c r="A158" i="11"/>
  <c r="B158" i="11" s="1"/>
  <c r="D158" i="11"/>
  <c r="E158" i="11"/>
  <c r="F158" i="11"/>
  <c r="G158" i="11"/>
  <c r="K158" i="11" s="1"/>
  <c r="A160" i="11"/>
  <c r="B160" i="11" s="1"/>
  <c r="D160" i="11"/>
  <c r="E160" i="11"/>
  <c r="F160" i="11"/>
  <c r="G160" i="11"/>
  <c r="K160" i="11" s="1"/>
  <c r="A161" i="11"/>
  <c r="B161" i="11" s="1"/>
  <c r="D161" i="11"/>
  <c r="E161" i="11"/>
  <c r="F161" i="11"/>
  <c r="G161" i="11"/>
  <c r="K161" i="11" s="1"/>
  <c r="C162" i="11"/>
  <c r="A162" i="11" s="1"/>
  <c r="E162" i="11"/>
  <c r="F162" i="11"/>
  <c r="G162" i="11"/>
  <c r="K162" i="11" s="1"/>
  <c r="A163" i="11"/>
  <c r="B163" i="11" s="1"/>
  <c r="D163" i="11"/>
  <c r="E163" i="11"/>
  <c r="F163" i="11"/>
  <c r="G163" i="11"/>
  <c r="K163" i="11" s="1"/>
  <c r="C164" i="11"/>
  <c r="A164" i="11" s="1"/>
  <c r="E164" i="11"/>
  <c r="F164" i="11"/>
  <c r="G164" i="11"/>
  <c r="K164" i="11" s="1"/>
  <c r="A166" i="11"/>
  <c r="B166" i="11" s="1"/>
  <c r="D166" i="11"/>
  <c r="E166" i="11"/>
  <c r="F166" i="11"/>
  <c r="G166" i="11"/>
  <c r="K166" i="11" s="1"/>
  <c r="A165" i="11"/>
  <c r="B165" i="11" s="1"/>
  <c r="D165" i="11"/>
  <c r="E165" i="11"/>
  <c r="F165" i="11"/>
  <c r="G165" i="11"/>
  <c r="K165" i="11" s="1"/>
  <c r="G210" i="15"/>
  <c r="K210" i="15" s="1"/>
  <c r="F210" i="15"/>
  <c r="E210" i="15"/>
  <c r="D210" i="15"/>
  <c r="A210" i="15"/>
  <c r="B210" i="15" s="1"/>
  <c r="G211" i="15"/>
  <c r="K211" i="15" s="1"/>
  <c r="F211" i="15"/>
  <c r="E211" i="15"/>
  <c r="D211" i="15"/>
  <c r="A211" i="15"/>
  <c r="B211" i="15" s="1"/>
  <c r="G209" i="15"/>
  <c r="K209" i="15" s="1"/>
  <c r="F209" i="15"/>
  <c r="E209" i="15"/>
  <c r="C209" i="15"/>
  <c r="A209" i="15" s="1"/>
  <c r="G208" i="15"/>
  <c r="K208" i="15" s="1"/>
  <c r="F208" i="15"/>
  <c r="E208" i="15"/>
  <c r="D208" i="15"/>
  <c r="A208" i="15"/>
  <c r="B208" i="15" s="1"/>
  <c r="G205" i="15"/>
  <c r="K205" i="15" s="1"/>
  <c r="F205" i="15"/>
  <c r="E205" i="15"/>
  <c r="D205" i="15"/>
  <c r="A205" i="15"/>
  <c r="B205" i="15" s="1"/>
  <c r="G206" i="15"/>
  <c r="K206" i="15" s="1"/>
  <c r="F206" i="15"/>
  <c r="E206" i="15"/>
  <c r="D206" i="15"/>
  <c r="A206" i="15"/>
  <c r="B206" i="15" s="1"/>
  <c r="G204" i="15"/>
  <c r="K204" i="15" s="1"/>
  <c r="F204" i="15"/>
  <c r="E204" i="15"/>
  <c r="C204" i="15"/>
  <c r="A204" i="15" s="1"/>
  <c r="G203" i="15"/>
  <c r="K203" i="15" s="1"/>
  <c r="F203" i="15"/>
  <c r="E203" i="15"/>
  <c r="D203" i="15"/>
  <c r="A203" i="15"/>
  <c r="B203" i="15" s="1"/>
  <c r="G202" i="15"/>
  <c r="K202" i="15" s="1"/>
  <c r="F202" i="15"/>
  <c r="E202" i="15"/>
  <c r="D202" i="15"/>
  <c r="A202" i="15"/>
  <c r="B202" i="15" s="1"/>
  <c r="G200" i="15"/>
  <c r="K200" i="15" s="1"/>
  <c r="F200" i="15"/>
  <c r="E200" i="15"/>
  <c r="D200" i="15"/>
  <c r="A200" i="15"/>
  <c r="B200" i="15" s="1"/>
  <c r="G199" i="15"/>
  <c r="K199" i="15" s="1"/>
  <c r="F199" i="15"/>
  <c r="E199" i="15"/>
  <c r="D199" i="15"/>
  <c r="A199" i="15"/>
  <c r="B199" i="15" s="1"/>
  <c r="G198" i="15"/>
  <c r="K198" i="15" s="1"/>
  <c r="F198" i="15"/>
  <c r="E198" i="15"/>
  <c r="D198" i="15"/>
  <c r="A198" i="15"/>
  <c r="B198" i="15" s="1"/>
  <c r="G197" i="15"/>
  <c r="K197" i="15" s="1"/>
  <c r="F197" i="15"/>
  <c r="E197" i="15"/>
  <c r="D197" i="15"/>
  <c r="A197" i="15"/>
  <c r="B197" i="15" s="1"/>
  <c r="G196" i="15"/>
  <c r="K196" i="15" s="1"/>
  <c r="F196" i="15"/>
  <c r="E196" i="15"/>
  <c r="D196" i="15"/>
  <c r="A196" i="15"/>
  <c r="B196" i="15" s="1"/>
  <c r="G195" i="15"/>
  <c r="K195" i="15" s="1"/>
  <c r="F195" i="15"/>
  <c r="E195" i="15"/>
  <c r="D195" i="15"/>
  <c r="A195" i="15"/>
  <c r="B195" i="15" s="1"/>
  <c r="G194" i="15"/>
  <c r="K194" i="15" s="1"/>
  <c r="F194" i="15"/>
  <c r="E194" i="15"/>
  <c r="C194" i="15"/>
  <c r="A194" i="15" s="1"/>
  <c r="G192" i="15"/>
  <c r="K192" i="15" s="1"/>
  <c r="F192" i="15"/>
  <c r="E192" i="15"/>
  <c r="D192" i="15"/>
  <c r="A192" i="15"/>
  <c r="B192" i="15" s="1"/>
  <c r="G191" i="15"/>
  <c r="K191" i="15" s="1"/>
  <c r="F191" i="15"/>
  <c r="E191" i="15"/>
  <c r="D191" i="15"/>
  <c r="A191" i="15"/>
  <c r="B191" i="15" s="1"/>
  <c r="G193" i="15"/>
  <c r="K193" i="15" s="1"/>
  <c r="F193" i="15"/>
  <c r="E193" i="15"/>
  <c r="D193" i="15"/>
  <c r="A193" i="15"/>
  <c r="B193" i="15" s="1"/>
  <c r="G186" i="15"/>
  <c r="K186" i="15" s="1"/>
  <c r="F186" i="15"/>
  <c r="E186" i="15"/>
  <c r="D186" i="15"/>
  <c r="A186" i="15"/>
  <c r="B186" i="15" s="1"/>
  <c r="G185" i="15"/>
  <c r="K185" i="15" s="1"/>
  <c r="F185" i="15"/>
  <c r="E185" i="15"/>
  <c r="D185" i="15"/>
  <c r="A185" i="15"/>
  <c r="B185" i="15" s="1"/>
  <c r="G176" i="15"/>
  <c r="K176" i="15" s="1"/>
  <c r="F176" i="15"/>
  <c r="E176" i="15"/>
  <c r="D176" i="15"/>
  <c r="A176" i="15"/>
  <c r="B176" i="15" s="1"/>
  <c r="G180" i="15"/>
  <c r="K180" i="15" s="1"/>
  <c r="F180" i="15"/>
  <c r="E180" i="15"/>
  <c r="D180" i="15"/>
  <c r="A180" i="15"/>
  <c r="B180" i="15" s="1"/>
  <c r="G175" i="15"/>
  <c r="K175" i="15" s="1"/>
  <c r="F175" i="15"/>
  <c r="E175" i="15"/>
  <c r="D175" i="15"/>
  <c r="A175" i="15"/>
  <c r="B175" i="15" s="1"/>
  <c r="G173" i="15"/>
  <c r="K173" i="15" s="1"/>
  <c r="F173" i="15"/>
  <c r="E173" i="15"/>
  <c r="D173" i="15"/>
  <c r="A173" i="15"/>
  <c r="B173" i="15" s="1"/>
  <c r="G174" i="15"/>
  <c r="K174" i="15" s="1"/>
  <c r="F174" i="15"/>
  <c r="E174" i="15"/>
  <c r="D174" i="15"/>
  <c r="A174" i="15"/>
  <c r="B174" i="15" s="1"/>
  <c r="G179" i="15"/>
  <c r="K179" i="15" s="1"/>
  <c r="F179" i="15"/>
  <c r="E179" i="15"/>
  <c r="D179" i="15"/>
  <c r="A179" i="15"/>
  <c r="B179" i="15" s="1"/>
  <c r="G190" i="15"/>
  <c r="K190" i="15" s="1"/>
  <c r="F190" i="15"/>
  <c r="E190" i="15"/>
  <c r="D190" i="15"/>
  <c r="A190" i="15"/>
  <c r="B190" i="15" s="1"/>
  <c r="G187" i="15"/>
  <c r="K187" i="15" s="1"/>
  <c r="F187" i="15"/>
  <c r="E187" i="15"/>
  <c r="D187" i="15"/>
  <c r="A187" i="15"/>
  <c r="B187" i="15" s="1"/>
  <c r="G164" i="15"/>
  <c r="K164" i="15" s="1"/>
  <c r="F164" i="15"/>
  <c r="E164" i="15"/>
  <c r="D164" i="15"/>
  <c r="A164" i="15"/>
  <c r="B164" i="15" s="1"/>
  <c r="G165" i="15"/>
  <c r="K165" i="15" s="1"/>
  <c r="F165" i="15"/>
  <c r="E165" i="15"/>
  <c r="D165" i="15"/>
  <c r="A165" i="15"/>
  <c r="B165" i="15" s="1"/>
  <c r="G188" i="15"/>
  <c r="K188" i="15" s="1"/>
  <c r="F188" i="15"/>
  <c r="E188" i="15"/>
  <c r="D188" i="15"/>
  <c r="A188" i="15"/>
  <c r="B188" i="15" s="1"/>
  <c r="G163" i="15"/>
  <c r="K163" i="15" s="1"/>
  <c r="F163" i="15"/>
  <c r="E163" i="15"/>
  <c r="D163" i="15"/>
  <c r="A163" i="15"/>
  <c r="B163" i="15" s="1"/>
  <c r="G169" i="15"/>
  <c r="K169" i="15" s="1"/>
  <c r="F169" i="15"/>
  <c r="E169" i="15"/>
  <c r="D169" i="15"/>
  <c r="A169" i="15"/>
  <c r="B169" i="15" s="1"/>
  <c r="G172" i="15"/>
  <c r="K172" i="15" s="1"/>
  <c r="F172" i="15"/>
  <c r="E172" i="15"/>
  <c r="D172" i="15"/>
  <c r="A172" i="15"/>
  <c r="B172" i="15" s="1"/>
  <c r="G183" i="15"/>
  <c r="K183" i="15" s="1"/>
  <c r="F183" i="15"/>
  <c r="E183" i="15"/>
  <c r="D183" i="15"/>
  <c r="A183" i="15"/>
  <c r="B183" i="15" s="1"/>
  <c r="G160" i="15"/>
  <c r="K160" i="15" s="1"/>
  <c r="F160" i="15"/>
  <c r="E160" i="15"/>
  <c r="D160" i="15"/>
  <c r="A160" i="15"/>
  <c r="B160" i="15" s="1"/>
  <c r="G158" i="15"/>
  <c r="K158" i="15" s="1"/>
  <c r="F158" i="15"/>
  <c r="E158" i="15"/>
  <c r="D158" i="15"/>
  <c r="A158" i="15"/>
  <c r="B158" i="15" s="1"/>
  <c r="G167" i="15"/>
  <c r="K167" i="15" s="1"/>
  <c r="F167" i="15"/>
  <c r="E167" i="15"/>
  <c r="D167" i="15"/>
  <c r="A167" i="15"/>
  <c r="B167" i="15" s="1"/>
  <c r="G155" i="15"/>
  <c r="K155" i="15" s="1"/>
  <c r="F155" i="15"/>
  <c r="E155" i="15"/>
  <c r="D155" i="15"/>
  <c r="A155" i="15"/>
  <c r="B155" i="15" s="1"/>
  <c r="G157" i="15"/>
  <c r="K157" i="15" s="1"/>
  <c r="F157" i="15"/>
  <c r="E157" i="15"/>
  <c r="D157" i="15"/>
  <c r="A157" i="15"/>
  <c r="B157" i="15" s="1"/>
  <c r="G152" i="15"/>
  <c r="K152" i="15" s="1"/>
  <c r="F152" i="15"/>
  <c r="E152" i="15"/>
  <c r="D152" i="15"/>
  <c r="A152" i="15"/>
  <c r="B152" i="15" s="1"/>
  <c r="G166" i="15"/>
  <c r="K166" i="15" s="1"/>
  <c r="F166" i="15"/>
  <c r="E166" i="15"/>
  <c r="D166" i="15"/>
  <c r="A166" i="15"/>
  <c r="B166" i="15" s="1"/>
  <c r="G177" i="15"/>
  <c r="K177" i="15" s="1"/>
  <c r="F177" i="15"/>
  <c r="E177" i="15"/>
  <c r="D177" i="15"/>
  <c r="A177" i="15"/>
  <c r="B177" i="15" s="1"/>
  <c r="G162" i="15"/>
  <c r="K162" i="15" s="1"/>
  <c r="F162" i="15"/>
  <c r="E162" i="15"/>
  <c r="D162" i="15"/>
  <c r="A162" i="15"/>
  <c r="B162" i="15" s="1"/>
  <c r="G159" i="15"/>
  <c r="K159" i="15" s="1"/>
  <c r="F159" i="15"/>
  <c r="E159" i="15"/>
  <c r="D159" i="15"/>
  <c r="A159" i="15"/>
  <c r="B159" i="15" s="1"/>
  <c r="G171" i="15"/>
  <c r="K171" i="15" s="1"/>
  <c r="F171" i="15"/>
  <c r="E171" i="15"/>
  <c r="D171" i="15"/>
  <c r="A171" i="15"/>
  <c r="B171" i="15" s="1"/>
  <c r="G148" i="15"/>
  <c r="K148" i="15" s="1"/>
  <c r="F148" i="15"/>
  <c r="E148" i="15"/>
  <c r="D148" i="15"/>
  <c r="A148" i="15"/>
  <c r="B148" i="15" s="1"/>
  <c r="G150" i="15"/>
  <c r="K150" i="15" s="1"/>
  <c r="F150" i="15"/>
  <c r="E150" i="15"/>
  <c r="D150" i="15"/>
  <c r="A150" i="15"/>
  <c r="B150" i="15" s="1"/>
  <c r="G149" i="15"/>
  <c r="K149" i="15" s="1"/>
  <c r="F149" i="15"/>
  <c r="E149" i="15"/>
  <c r="D149" i="15"/>
  <c r="A149" i="15"/>
  <c r="B149" i="15" s="1"/>
  <c r="G147" i="15"/>
  <c r="K147" i="15" s="1"/>
  <c r="F147" i="15"/>
  <c r="E147" i="15"/>
  <c r="D147" i="15"/>
  <c r="A147" i="15"/>
  <c r="B147" i="15" s="1"/>
  <c r="G146" i="15"/>
  <c r="K146" i="15" s="1"/>
  <c r="F146" i="15"/>
  <c r="E146" i="15"/>
  <c r="D146" i="15"/>
  <c r="A146" i="15"/>
  <c r="B146" i="15" s="1"/>
  <c r="G156" i="15"/>
  <c r="K156" i="15" s="1"/>
  <c r="F156" i="15"/>
  <c r="E156" i="15"/>
  <c r="D156" i="15"/>
  <c r="A156" i="15"/>
  <c r="B156" i="15" s="1"/>
  <c r="G145" i="15"/>
  <c r="K145" i="15" s="1"/>
  <c r="F145" i="15"/>
  <c r="E145" i="15"/>
  <c r="D145" i="15"/>
  <c r="A145" i="15"/>
  <c r="B145" i="15" s="1"/>
  <c r="G154" i="15"/>
  <c r="K154" i="15" s="1"/>
  <c r="F154" i="15"/>
  <c r="E154" i="15"/>
  <c r="D154" i="15"/>
  <c r="A154" i="15"/>
  <c r="B154" i="15" s="1"/>
  <c r="G144" i="15"/>
  <c r="K144" i="15" s="1"/>
  <c r="F144" i="15"/>
  <c r="E144" i="15"/>
  <c r="D144" i="15"/>
  <c r="A144" i="15"/>
  <c r="B144" i="15" s="1"/>
  <c r="G140" i="15"/>
  <c r="K140" i="15" s="1"/>
  <c r="F140" i="15"/>
  <c r="E140" i="15"/>
  <c r="D140" i="15"/>
  <c r="A140" i="15"/>
  <c r="B140" i="15" s="1"/>
  <c r="G141" i="15"/>
  <c r="K141" i="15" s="1"/>
  <c r="F141" i="15"/>
  <c r="E141" i="15"/>
  <c r="D141" i="15"/>
  <c r="A141" i="15"/>
  <c r="B141" i="15" s="1"/>
  <c r="G142" i="15"/>
  <c r="K142" i="15" s="1"/>
  <c r="F142" i="15"/>
  <c r="E142" i="15"/>
  <c r="D142" i="15"/>
  <c r="A142" i="15"/>
  <c r="B142" i="15" s="1"/>
  <c r="G137" i="15"/>
  <c r="K137" i="15" s="1"/>
  <c r="F137" i="15"/>
  <c r="E137" i="15"/>
  <c r="D137" i="15"/>
  <c r="A137" i="15"/>
  <c r="B137" i="15" s="1"/>
  <c r="G139" i="15"/>
  <c r="K139" i="15" s="1"/>
  <c r="F139" i="15"/>
  <c r="E139" i="15"/>
  <c r="D139" i="15"/>
  <c r="A139" i="15"/>
  <c r="B139" i="15" s="1"/>
  <c r="G138" i="15"/>
  <c r="K138" i="15" s="1"/>
  <c r="F138" i="15"/>
  <c r="E138" i="15"/>
  <c r="D138" i="15"/>
  <c r="A138" i="15"/>
  <c r="B138" i="15" s="1"/>
  <c r="G143" i="15"/>
  <c r="K143" i="15" s="1"/>
  <c r="F143" i="15"/>
  <c r="E143" i="15"/>
  <c r="D143" i="15"/>
  <c r="A143" i="15"/>
  <c r="B143" i="15" s="1"/>
  <c r="G133" i="15"/>
  <c r="K133" i="15" s="1"/>
  <c r="F133" i="15"/>
  <c r="E133" i="15"/>
  <c r="D133" i="15"/>
  <c r="A133" i="15"/>
  <c r="B133" i="15" s="1"/>
  <c r="G131" i="15"/>
  <c r="K131" i="15" s="1"/>
  <c r="F131" i="15"/>
  <c r="E131" i="15"/>
  <c r="D131" i="15"/>
  <c r="A131" i="15"/>
  <c r="B131" i="15" s="1"/>
  <c r="G130" i="15"/>
  <c r="K130" i="15" s="1"/>
  <c r="F130" i="15"/>
  <c r="E130" i="15"/>
  <c r="D130" i="15"/>
  <c r="A130" i="15"/>
  <c r="B130" i="15" s="1"/>
  <c r="G129" i="15"/>
  <c r="K129" i="15" s="1"/>
  <c r="F129" i="15"/>
  <c r="E129" i="15"/>
  <c r="D129" i="15"/>
  <c r="A129" i="15"/>
  <c r="B129" i="15" s="1"/>
  <c r="G134" i="15"/>
  <c r="K134" i="15" s="1"/>
  <c r="F134" i="15"/>
  <c r="E134" i="15"/>
  <c r="D134" i="15"/>
  <c r="A134" i="15"/>
  <c r="B134" i="15" s="1"/>
  <c r="G127" i="15"/>
  <c r="K127" i="15" s="1"/>
  <c r="F127" i="15"/>
  <c r="E127" i="15"/>
  <c r="D127" i="15"/>
  <c r="A127" i="15"/>
  <c r="B127" i="15" s="1"/>
  <c r="G168" i="15"/>
  <c r="K168" i="15" s="1"/>
  <c r="F168" i="15"/>
  <c r="E168" i="15"/>
  <c r="D168" i="15"/>
  <c r="A168" i="15"/>
  <c r="B168" i="15" s="1"/>
  <c r="G184" i="15"/>
  <c r="K184" i="15" s="1"/>
  <c r="F184" i="15"/>
  <c r="E184" i="15"/>
  <c r="D184" i="15"/>
  <c r="A184" i="15"/>
  <c r="B184" i="15" s="1"/>
  <c r="G132" i="15"/>
  <c r="K132" i="15" s="1"/>
  <c r="F132" i="15"/>
  <c r="E132" i="15"/>
  <c r="D132" i="15"/>
  <c r="A132" i="15"/>
  <c r="B132" i="15" s="1"/>
  <c r="G135" i="15"/>
  <c r="K135" i="15" s="1"/>
  <c r="F135" i="15"/>
  <c r="E135" i="15"/>
  <c r="D135" i="15"/>
  <c r="A135" i="15"/>
  <c r="B135" i="15" s="1"/>
  <c r="G126" i="15"/>
  <c r="K126" i="15" s="1"/>
  <c r="F126" i="15"/>
  <c r="E126" i="15"/>
  <c r="D126" i="15"/>
  <c r="A126" i="15"/>
  <c r="B126" i="15" s="1"/>
  <c r="G161" i="15"/>
  <c r="K161" i="15" s="1"/>
  <c r="F161" i="15"/>
  <c r="E161" i="15"/>
  <c r="D161" i="15"/>
  <c r="A161" i="15"/>
  <c r="B161" i="15" s="1"/>
  <c r="G153" i="15"/>
  <c r="K153" i="15" s="1"/>
  <c r="F153" i="15"/>
  <c r="E153" i="15"/>
  <c r="D153" i="15"/>
  <c r="A153" i="15"/>
  <c r="B153" i="15" s="1"/>
  <c r="G151" i="15"/>
  <c r="K151" i="15" s="1"/>
  <c r="F151" i="15"/>
  <c r="E151" i="15"/>
  <c r="D151" i="15"/>
  <c r="A151" i="15"/>
  <c r="B151" i="15" s="1"/>
  <c r="G125" i="15"/>
  <c r="K125" i="15" s="1"/>
  <c r="F125" i="15"/>
  <c r="E125" i="15"/>
  <c r="C125" i="15"/>
  <c r="A125" i="15" s="1"/>
  <c r="G124" i="15"/>
  <c r="K124" i="15" s="1"/>
  <c r="F124" i="15"/>
  <c r="E124" i="15"/>
  <c r="D124" i="15"/>
  <c r="A124" i="15"/>
  <c r="B124" i="15" s="1"/>
  <c r="G123" i="15"/>
  <c r="K123" i="15" s="1"/>
  <c r="F123" i="15"/>
  <c r="E123" i="15"/>
  <c r="D123" i="15"/>
  <c r="A123" i="15"/>
  <c r="B123" i="15" s="1"/>
  <c r="G122" i="15"/>
  <c r="K122" i="15" s="1"/>
  <c r="F122" i="15"/>
  <c r="E122" i="15"/>
  <c r="C122" i="15"/>
  <c r="A122" i="15" s="1"/>
  <c r="G121" i="15"/>
  <c r="K121" i="15" s="1"/>
  <c r="F121" i="15"/>
  <c r="E121" i="15"/>
  <c r="D121" i="15"/>
  <c r="A121" i="15"/>
  <c r="B121" i="15" s="1"/>
  <c r="G120" i="15"/>
  <c r="K120" i="15" s="1"/>
  <c r="F120" i="15"/>
  <c r="E120" i="15"/>
  <c r="D120" i="15"/>
  <c r="A120" i="15"/>
  <c r="B120" i="15" s="1"/>
  <c r="G119" i="15"/>
  <c r="K119" i="15" s="1"/>
  <c r="F119" i="15"/>
  <c r="E119" i="15"/>
  <c r="C119" i="15"/>
  <c r="A119" i="15" s="1"/>
  <c r="G118" i="15"/>
  <c r="K118" i="15" s="1"/>
  <c r="F118" i="15"/>
  <c r="E118" i="15"/>
  <c r="D118" i="15"/>
  <c r="A118" i="15"/>
  <c r="B118" i="15" s="1"/>
  <c r="G117" i="15"/>
  <c r="K117" i="15" s="1"/>
  <c r="F117" i="15"/>
  <c r="E117" i="15"/>
  <c r="D117" i="15"/>
  <c r="A117" i="15"/>
  <c r="B117" i="15" s="1"/>
  <c r="G116" i="15"/>
  <c r="K116" i="15" s="1"/>
  <c r="F116" i="15"/>
  <c r="E116" i="15"/>
  <c r="C116" i="15"/>
  <c r="A116" i="15" s="1"/>
  <c r="G115" i="15"/>
  <c r="K115" i="15" s="1"/>
  <c r="F115" i="15"/>
  <c r="E115" i="15"/>
  <c r="D115" i="15"/>
  <c r="A115" i="15"/>
  <c r="B115" i="15" s="1"/>
  <c r="G114" i="15"/>
  <c r="K114" i="15" s="1"/>
  <c r="F114" i="15"/>
  <c r="E114" i="15"/>
  <c r="C114" i="15"/>
  <c r="A114" i="15" s="1"/>
  <c r="G113" i="15"/>
  <c r="K113" i="15" s="1"/>
  <c r="F113" i="15"/>
  <c r="E113" i="15"/>
  <c r="D113" i="15"/>
  <c r="A113" i="15"/>
  <c r="B113" i="15" s="1"/>
  <c r="G112" i="15"/>
  <c r="K112" i="15" s="1"/>
  <c r="F112" i="15"/>
  <c r="E112" i="15"/>
  <c r="D112" i="15"/>
  <c r="A112" i="15"/>
  <c r="B112" i="15" s="1"/>
  <c r="G111" i="15"/>
  <c r="K111" i="15" s="1"/>
  <c r="F111" i="15"/>
  <c r="E111" i="15"/>
  <c r="D111" i="15"/>
  <c r="A111" i="15"/>
  <c r="B111" i="15" s="1"/>
  <c r="G110" i="15"/>
  <c r="K110" i="15" s="1"/>
  <c r="F110" i="15"/>
  <c r="E110" i="15"/>
  <c r="D110" i="15"/>
  <c r="A110" i="15"/>
  <c r="B110" i="15" s="1"/>
  <c r="G109" i="15"/>
  <c r="K109" i="15" s="1"/>
  <c r="F109" i="15"/>
  <c r="E109" i="15"/>
  <c r="C109" i="15"/>
  <c r="A109" i="15" s="1"/>
  <c r="G108" i="15"/>
  <c r="K108" i="15" s="1"/>
  <c r="F108" i="15"/>
  <c r="E108" i="15"/>
  <c r="D108" i="15"/>
  <c r="A108" i="15"/>
  <c r="B108" i="15" s="1"/>
  <c r="G107" i="15"/>
  <c r="K107" i="15" s="1"/>
  <c r="F107" i="15"/>
  <c r="E107" i="15"/>
  <c r="D107" i="15"/>
  <c r="A107" i="15"/>
  <c r="B107" i="15" s="1"/>
  <c r="G106" i="15"/>
  <c r="K106" i="15" s="1"/>
  <c r="F106" i="15"/>
  <c r="E106" i="15"/>
  <c r="D106" i="15"/>
  <c r="A106" i="15"/>
  <c r="B106" i="15" s="1"/>
  <c r="G105" i="15"/>
  <c r="K105" i="15" s="1"/>
  <c r="F105" i="15"/>
  <c r="E105" i="15"/>
  <c r="D105" i="15"/>
  <c r="A105" i="15"/>
  <c r="B105" i="15" s="1"/>
  <c r="G104" i="15"/>
  <c r="K104" i="15" s="1"/>
  <c r="F104" i="15"/>
  <c r="E104" i="15"/>
  <c r="D104" i="15"/>
  <c r="A104" i="15"/>
  <c r="B104" i="15" s="1"/>
  <c r="G103" i="15"/>
  <c r="K103" i="15" s="1"/>
  <c r="F103" i="15"/>
  <c r="E103" i="15"/>
  <c r="C103" i="15"/>
  <c r="A103" i="15" s="1"/>
  <c r="G102" i="15"/>
  <c r="K102" i="15" s="1"/>
  <c r="F102" i="15"/>
  <c r="E102" i="15"/>
  <c r="D102" i="15"/>
  <c r="A102" i="15"/>
  <c r="B102" i="15" s="1"/>
  <c r="G101" i="15"/>
  <c r="K101" i="15" s="1"/>
  <c r="F101" i="15"/>
  <c r="E101" i="15"/>
  <c r="D101" i="15"/>
  <c r="A101" i="15"/>
  <c r="B101" i="15" s="1"/>
  <c r="G100" i="15"/>
  <c r="K100" i="15" s="1"/>
  <c r="F100" i="15"/>
  <c r="E100" i="15"/>
  <c r="D100" i="15"/>
  <c r="A100" i="15"/>
  <c r="B100" i="15" s="1"/>
  <c r="G99" i="15"/>
  <c r="K99" i="15" s="1"/>
  <c r="F99" i="15"/>
  <c r="E99" i="15"/>
  <c r="D99" i="15"/>
  <c r="A99" i="15"/>
  <c r="B99" i="15" s="1"/>
  <c r="G98" i="15"/>
  <c r="K98" i="15" s="1"/>
  <c r="F98" i="15"/>
  <c r="E98" i="15"/>
  <c r="C98" i="15"/>
  <c r="A98" i="15" s="1"/>
  <c r="G97" i="15"/>
  <c r="K97" i="15" s="1"/>
  <c r="F97" i="15"/>
  <c r="E97" i="15"/>
  <c r="D97" i="15"/>
  <c r="A97" i="15"/>
  <c r="B97" i="15" s="1"/>
  <c r="G96" i="15"/>
  <c r="K96" i="15" s="1"/>
  <c r="F96" i="15"/>
  <c r="E96" i="15"/>
  <c r="D96" i="15"/>
  <c r="A96" i="15"/>
  <c r="B96" i="15" s="1"/>
  <c r="G95" i="15"/>
  <c r="K95" i="15" s="1"/>
  <c r="F95" i="15"/>
  <c r="E95" i="15"/>
  <c r="D95" i="15"/>
  <c r="A95" i="15"/>
  <c r="B95" i="15" s="1"/>
  <c r="G86" i="15"/>
  <c r="K86" i="15" s="1"/>
  <c r="F86" i="15"/>
  <c r="E86" i="15"/>
  <c r="D86" i="15"/>
  <c r="A86" i="15"/>
  <c r="B86" i="15" s="1"/>
  <c r="G94" i="15"/>
  <c r="K94" i="15" s="1"/>
  <c r="F94" i="15"/>
  <c r="E94" i="15"/>
  <c r="D94" i="15"/>
  <c r="A94" i="15"/>
  <c r="B94" i="15" s="1"/>
  <c r="G89" i="15"/>
  <c r="K89" i="15" s="1"/>
  <c r="F89" i="15"/>
  <c r="E89" i="15"/>
  <c r="D89" i="15"/>
  <c r="A89" i="15"/>
  <c r="B89" i="15" s="1"/>
  <c r="G88" i="15"/>
  <c r="K88" i="15" s="1"/>
  <c r="F88" i="15"/>
  <c r="E88" i="15"/>
  <c r="D88" i="15"/>
  <c r="A88" i="15"/>
  <c r="B88" i="15" s="1"/>
  <c r="G93" i="15"/>
  <c r="K93" i="15" s="1"/>
  <c r="F93" i="15"/>
  <c r="E93" i="15"/>
  <c r="D93" i="15"/>
  <c r="A93" i="15"/>
  <c r="B93" i="15" s="1"/>
  <c r="G79" i="15"/>
  <c r="K79" i="15" s="1"/>
  <c r="F79" i="15"/>
  <c r="E79" i="15"/>
  <c r="D79" i="15"/>
  <c r="A79" i="15"/>
  <c r="B79" i="15" s="1"/>
  <c r="G91" i="15"/>
  <c r="K91" i="15" s="1"/>
  <c r="F91" i="15"/>
  <c r="E91" i="15"/>
  <c r="D91" i="15"/>
  <c r="A91" i="15"/>
  <c r="B91" i="15" s="1"/>
  <c r="G90" i="15"/>
  <c r="K90" i="15" s="1"/>
  <c r="F90" i="15"/>
  <c r="E90" i="15"/>
  <c r="D90" i="15"/>
  <c r="A90" i="15"/>
  <c r="B90" i="15" s="1"/>
  <c r="G85" i="15"/>
  <c r="K85" i="15" s="1"/>
  <c r="F85" i="15"/>
  <c r="E85" i="15"/>
  <c r="D85" i="15"/>
  <c r="A85" i="15"/>
  <c r="B85" i="15" s="1"/>
  <c r="G74" i="15"/>
  <c r="K74" i="15" s="1"/>
  <c r="F74" i="15"/>
  <c r="E74" i="15"/>
  <c r="D74" i="15"/>
  <c r="A74" i="15"/>
  <c r="B74" i="15" s="1"/>
  <c r="G92" i="15"/>
  <c r="K92" i="15" s="1"/>
  <c r="F92" i="15"/>
  <c r="E92" i="15"/>
  <c r="D92" i="15"/>
  <c r="A92" i="15"/>
  <c r="B92" i="15" s="1"/>
  <c r="G83" i="15"/>
  <c r="K83" i="15" s="1"/>
  <c r="F83" i="15"/>
  <c r="E83" i="15"/>
  <c r="D83" i="15"/>
  <c r="A83" i="15"/>
  <c r="B83" i="15" s="1"/>
  <c r="G84" i="15"/>
  <c r="K84" i="15" s="1"/>
  <c r="F84" i="15"/>
  <c r="E84" i="15"/>
  <c r="D84" i="15"/>
  <c r="A84" i="15"/>
  <c r="B84" i="15" s="1"/>
  <c r="G68" i="15"/>
  <c r="K68" i="15" s="1"/>
  <c r="F68" i="15"/>
  <c r="E68" i="15"/>
  <c r="D68" i="15"/>
  <c r="A68" i="15"/>
  <c r="B68" i="15" s="1"/>
  <c r="G66" i="15"/>
  <c r="K66" i="15" s="1"/>
  <c r="F66" i="15"/>
  <c r="E66" i="15"/>
  <c r="D66" i="15"/>
  <c r="A66" i="15"/>
  <c r="B66" i="15" s="1"/>
  <c r="G67" i="15"/>
  <c r="K67" i="15" s="1"/>
  <c r="F67" i="15"/>
  <c r="E67" i="15"/>
  <c r="D67" i="15"/>
  <c r="A67" i="15"/>
  <c r="B67" i="15" s="1"/>
  <c r="G63" i="15"/>
  <c r="K63" i="15" s="1"/>
  <c r="F63" i="15"/>
  <c r="E63" i="15"/>
  <c r="D63" i="15"/>
  <c r="A63" i="15"/>
  <c r="B63" i="15" s="1"/>
  <c r="G58" i="15"/>
  <c r="K58" i="15" s="1"/>
  <c r="F58" i="15"/>
  <c r="E58" i="15"/>
  <c r="D58" i="15"/>
  <c r="A58" i="15"/>
  <c r="B58" i="15" s="1"/>
  <c r="G59" i="15"/>
  <c r="K59" i="15" s="1"/>
  <c r="F59" i="15"/>
  <c r="E59" i="15"/>
  <c r="D59" i="15"/>
  <c r="A59" i="15"/>
  <c r="B59" i="15" s="1"/>
  <c r="G76" i="15"/>
  <c r="K76" i="15" s="1"/>
  <c r="F76" i="15"/>
  <c r="E76" i="15"/>
  <c r="D76" i="15"/>
  <c r="A76" i="15"/>
  <c r="B76" i="15" s="1"/>
  <c r="G75" i="15"/>
  <c r="K75" i="15" s="1"/>
  <c r="F75" i="15"/>
  <c r="E75" i="15"/>
  <c r="D75" i="15"/>
  <c r="A75" i="15"/>
  <c r="B75" i="15" s="1"/>
  <c r="G72" i="15"/>
  <c r="K72" i="15" s="1"/>
  <c r="F72" i="15"/>
  <c r="E72" i="15"/>
  <c r="D72" i="15"/>
  <c r="A72" i="15"/>
  <c r="B72" i="15" s="1"/>
  <c r="G64" i="15"/>
  <c r="K64" i="15" s="1"/>
  <c r="F64" i="15"/>
  <c r="E64" i="15"/>
  <c r="D64" i="15"/>
  <c r="A64" i="15"/>
  <c r="B64" i="15" s="1"/>
  <c r="G80" i="15"/>
  <c r="K80" i="15" s="1"/>
  <c r="F80" i="15"/>
  <c r="E80" i="15"/>
  <c r="D80" i="15"/>
  <c r="A80" i="15"/>
  <c r="B80" i="15" s="1"/>
  <c r="G69" i="15"/>
  <c r="K69" i="15" s="1"/>
  <c r="F69" i="15"/>
  <c r="E69" i="15"/>
  <c r="D69" i="15"/>
  <c r="A69" i="15"/>
  <c r="B69" i="15" s="1"/>
  <c r="G50" i="15"/>
  <c r="K50" i="15" s="1"/>
  <c r="F50" i="15"/>
  <c r="E50" i="15"/>
  <c r="D50" i="15"/>
  <c r="A50" i="15"/>
  <c r="B50" i="15" s="1"/>
  <c r="G46" i="15"/>
  <c r="K46" i="15" s="1"/>
  <c r="F46" i="15"/>
  <c r="E46" i="15"/>
  <c r="D46" i="15"/>
  <c r="A46" i="15"/>
  <c r="B46" i="15" s="1"/>
  <c r="G71" i="15"/>
  <c r="K71" i="15" s="1"/>
  <c r="F71" i="15"/>
  <c r="E71" i="15"/>
  <c r="D71" i="15"/>
  <c r="A71" i="15"/>
  <c r="B71" i="15" s="1"/>
  <c r="G52" i="15"/>
  <c r="K52" i="15" s="1"/>
  <c r="F52" i="15"/>
  <c r="E52" i="15"/>
  <c r="D52" i="15"/>
  <c r="A52" i="15"/>
  <c r="B52" i="15" s="1"/>
  <c r="G44" i="15"/>
  <c r="K44" i="15" s="1"/>
  <c r="F44" i="15"/>
  <c r="E44" i="15"/>
  <c r="D44" i="15"/>
  <c r="A44" i="15"/>
  <c r="B44" i="15" s="1"/>
  <c r="G57" i="15"/>
  <c r="K57" i="15" s="1"/>
  <c r="F57" i="15"/>
  <c r="E57" i="15"/>
  <c r="D57" i="15"/>
  <c r="A57" i="15"/>
  <c r="B57" i="15" s="1"/>
  <c r="G73" i="15"/>
  <c r="K73" i="15" s="1"/>
  <c r="F73" i="15"/>
  <c r="E73" i="15"/>
  <c r="D73" i="15"/>
  <c r="A73" i="15"/>
  <c r="B73" i="15" s="1"/>
  <c r="G38" i="15"/>
  <c r="K38" i="15" s="1"/>
  <c r="F38" i="15"/>
  <c r="E38" i="15"/>
  <c r="D38" i="15"/>
  <c r="A38" i="15"/>
  <c r="B38" i="15" s="1"/>
  <c r="G35" i="15"/>
  <c r="K35" i="15" s="1"/>
  <c r="F35" i="15"/>
  <c r="E35" i="15"/>
  <c r="D35" i="15"/>
  <c r="A35" i="15"/>
  <c r="B35" i="15" s="1"/>
  <c r="G55" i="15"/>
  <c r="K55" i="15" s="1"/>
  <c r="F55" i="15"/>
  <c r="E55" i="15"/>
  <c r="D55" i="15"/>
  <c r="A55" i="15"/>
  <c r="B55" i="15" s="1"/>
  <c r="G81" i="15"/>
  <c r="K81" i="15" s="1"/>
  <c r="F81" i="15"/>
  <c r="E81" i="15"/>
  <c r="D81" i="15"/>
  <c r="A81" i="15"/>
  <c r="B81" i="15" s="1"/>
  <c r="G39" i="15"/>
  <c r="K39" i="15" s="1"/>
  <c r="F39" i="15"/>
  <c r="E39" i="15"/>
  <c r="D39" i="15"/>
  <c r="A39" i="15"/>
  <c r="B39" i="15" s="1"/>
  <c r="G62" i="15"/>
  <c r="K62" i="15" s="1"/>
  <c r="F62" i="15"/>
  <c r="E62" i="15"/>
  <c r="D62" i="15"/>
  <c r="A62" i="15"/>
  <c r="B62" i="15" s="1"/>
  <c r="G53" i="15"/>
  <c r="K53" i="15" s="1"/>
  <c r="F53" i="15"/>
  <c r="E53" i="15"/>
  <c r="D53" i="15"/>
  <c r="A53" i="15"/>
  <c r="B53" i="15" s="1"/>
  <c r="G36" i="15"/>
  <c r="K36" i="15" s="1"/>
  <c r="F36" i="15"/>
  <c r="E36" i="15"/>
  <c r="D36" i="15"/>
  <c r="A36" i="15"/>
  <c r="B36" i="15" s="1"/>
  <c r="G54" i="15"/>
  <c r="K54" i="15" s="1"/>
  <c r="F54" i="15"/>
  <c r="E54" i="15"/>
  <c r="D54" i="15"/>
  <c r="A54" i="15"/>
  <c r="B54" i="15" s="1"/>
  <c r="G32" i="15"/>
  <c r="K32" i="15" s="1"/>
  <c r="F32" i="15"/>
  <c r="E32" i="15"/>
  <c r="D32" i="15"/>
  <c r="A32" i="15"/>
  <c r="B32" i="15" s="1"/>
  <c r="G48" i="15"/>
  <c r="K48" i="15" s="1"/>
  <c r="F48" i="15"/>
  <c r="E48" i="15"/>
  <c r="D48" i="15"/>
  <c r="A48" i="15"/>
  <c r="B48" i="15" s="1"/>
  <c r="G49" i="15"/>
  <c r="K49" i="15" s="1"/>
  <c r="F49" i="15"/>
  <c r="E49" i="15"/>
  <c r="D49" i="15"/>
  <c r="A49" i="15"/>
  <c r="B49" i="15" s="1"/>
  <c r="G37" i="15"/>
  <c r="K37" i="15" s="1"/>
  <c r="F37" i="15"/>
  <c r="E37" i="15"/>
  <c r="D37" i="15"/>
  <c r="A37" i="15"/>
  <c r="B37" i="15" s="1"/>
  <c r="G26" i="15"/>
  <c r="K26" i="15" s="1"/>
  <c r="F26" i="15"/>
  <c r="E26" i="15"/>
  <c r="D26" i="15"/>
  <c r="A26" i="15"/>
  <c r="B26" i="15" s="1"/>
  <c r="G43" i="15"/>
  <c r="K43" i="15" s="1"/>
  <c r="F43" i="15"/>
  <c r="E43" i="15"/>
  <c r="D43" i="15"/>
  <c r="A43" i="15"/>
  <c r="B43" i="15" s="1"/>
  <c r="G40" i="15"/>
  <c r="K40" i="15" s="1"/>
  <c r="F40" i="15"/>
  <c r="E40" i="15"/>
  <c r="D40" i="15"/>
  <c r="A40" i="15"/>
  <c r="B40" i="15" s="1"/>
  <c r="G22" i="15"/>
  <c r="K22" i="15" s="1"/>
  <c r="F22" i="15"/>
  <c r="E22" i="15"/>
  <c r="D22" i="15"/>
  <c r="A22" i="15"/>
  <c r="B22" i="15" s="1"/>
  <c r="G21" i="15"/>
  <c r="K21" i="15" s="1"/>
  <c r="F21" i="15"/>
  <c r="E21" i="15"/>
  <c r="D21" i="15"/>
  <c r="A21" i="15"/>
  <c r="B21" i="15" s="1"/>
  <c r="G27" i="15"/>
  <c r="K27" i="15" s="1"/>
  <c r="F27" i="15"/>
  <c r="E27" i="15"/>
  <c r="D27" i="15"/>
  <c r="A27" i="15"/>
  <c r="B27" i="15" s="1"/>
  <c r="A166" i="13"/>
  <c r="G165" i="13"/>
  <c r="K165" i="13" s="1"/>
  <c r="F165" i="13"/>
  <c r="E165" i="13"/>
  <c r="D165" i="13"/>
  <c r="A165" i="13"/>
  <c r="B165" i="13" s="1"/>
  <c r="G164" i="13"/>
  <c r="K164" i="13" s="1"/>
  <c r="F164" i="13"/>
  <c r="E164" i="13"/>
  <c r="D164" i="13"/>
  <c r="A164" i="13"/>
  <c r="B164" i="13" s="1"/>
  <c r="G163" i="13"/>
  <c r="K163" i="13" s="1"/>
  <c r="F163" i="13"/>
  <c r="E163" i="13"/>
  <c r="D163" i="13"/>
  <c r="A163" i="13"/>
  <c r="B163" i="13" s="1"/>
  <c r="G162" i="13"/>
  <c r="K162" i="13" s="1"/>
  <c r="F162" i="13"/>
  <c r="E162" i="13"/>
  <c r="D162" i="13"/>
  <c r="A162" i="13"/>
  <c r="B162" i="13" s="1"/>
  <c r="G159" i="13"/>
  <c r="K159" i="13" s="1"/>
  <c r="F159" i="13"/>
  <c r="E159" i="13"/>
  <c r="D159" i="13"/>
  <c r="A159" i="13"/>
  <c r="B159" i="13" s="1"/>
  <c r="G161" i="13"/>
  <c r="K161" i="13" s="1"/>
  <c r="F161" i="13"/>
  <c r="E161" i="13"/>
  <c r="D161" i="13"/>
  <c r="A161" i="13"/>
  <c r="B161" i="13" s="1"/>
  <c r="G160" i="13"/>
  <c r="K160" i="13" s="1"/>
  <c r="F160" i="13"/>
  <c r="E160" i="13"/>
  <c r="D160" i="13"/>
  <c r="A160" i="13"/>
  <c r="B160" i="13" s="1"/>
  <c r="G150" i="13"/>
  <c r="K150" i="13" s="1"/>
  <c r="F150" i="13"/>
  <c r="E150" i="13"/>
  <c r="D150" i="13"/>
  <c r="A150" i="13"/>
  <c r="B150" i="13" s="1"/>
  <c r="G156" i="13"/>
  <c r="K156" i="13" s="1"/>
  <c r="F156" i="13"/>
  <c r="E156" i="13"/>
  <c r="D156" i="13"/>
  <c r="A156" i="13"/>
  <c r="B156" i="13" s="1"/>
  <c r="G155" i="13"/>
  <c r="K155" i="13" s="1"/>
  <c r="F155" i="13"/>
  <c r="E155" i="13"/>
  <c r="D155" i="13"/>
  <c r="A155" i="13"/>
  <c r="B155" i="13" s="1"/>
  <c r="G153" i="13"/>
  <c r="K153" i="13" s="1"/>
  <c r="F153" i="13"/>
  <c r="E153" i="13"/>
  <c r="D153" i="13"/>
  <c r="A153" i="13"/>
  <c r="B153" i="13" s="1"/>
  <c r="G154" i="13"/>
  <c r="K154" i="13" s="1"/>
  <c r="F154" i="13"/>
  <c r="E154" i="13"/>
  <c r="D154" i="13"/>
  <c r="A154" i="13"/>
  <c r="B154" i="13" s="1"/>
  <c r="G152" i="13"/>
  <c r="K152" i="13" s="1"/>
  <c r="F152" i="13"/>
  <c r="E152" i="13"/>
  <c r="D152" i="13"/>
  <c r="A152" i="13"/>
  <c r="B152" i="13" s="1"/>
  <c r="G151" i="13"/>
  <c r="K151" i="13" s="1"/>
  <c r="F151" i="13"/>
  <c r="E151" i="13"/>
  <c r="D151" i="13"/>
  <c r="A151" i="13"/>
  <c r="B151" i="13" s="1"/>
  <c r="G147" i="13"/>
  <c r="K147" i="13" s="1"/>
  <c r="F147" i="13"/>
  <c r="E147" i="13"/>
  <c r="D147" i="13"/>
  <c r="A147" i="13"/>
  <c r="B147" i="13" s="1"/>
  <c r="G146" i="13"/>
  <c r="K146" i="13" s="1"/>
  <c r="F146" i="13"/>
  <c r="E146" i="13"/>
  <c r="D146" i="13"/>
  <c r="A146" i="13"/>
  <c r="B146" i="13" s="1"/>
  <c r="G145" i="13"/>
  <c r="K145" i="13" s="1"/>
  <c r="F145" i="13"/>
  <c r="E145" i="13"/>
  <c r="D145" i="13"/>
  <c r="A145" i="13"/>
  <c r="B145" i="13" s="1"/>
  <c r="G148" i="13"/>
  <c r="K148" i="13" s="1"/>
  <c r="F148" i="13"/>
  <c r="E148" i="13"/>
  <c r="D148" i="13"/>
  <c r="A148" i="13"/>
  <c r="B148" i="13" s="1"/>
  <c r="G144" i="13"/>
  <c r="K144" i="13" s="1"/>
  <c r="F144" i="13"/>
  <c r="E144" i="13"/>
  <c r="D144" i="13"/>
  <c r="A144" i="13"/>
  <c r="B144" i="13" s="1"/>
  <c r="G142" i="13"/>
  <c r="K142" i="13" s="1"/>
  <c r="F142" i="13"/>
  <c r="E142" i="13"/>
  <c r="D142" i="13"/>
  <c r="A142" i="13"/>
  <c r="B142" i="13" s="1"/>
  <c r="G137" i="13"/>
  <c r="K137" i="13" s="1"/>
  <c r="F137" i="13"/>
  <c r="E137" i="13"/>
  <c r="D137" i="13"/>
  <c r="A137" i="13"/>
  <c r="B137" i="13" s="1"/>
  <c r="G138" i="13"/>
  <c r="K138" i="13" s="1"/>
  <c r="F138" i="13"/>
  <c r="E138" i="13"/>
  <c r="D138" i="13"/>
  <c r="A138" i="13"/>
  <c r="B138" i="13" s="1"/>
  <c r="G139" i="13"/>
  <c r="K139" i="13" s="1"/>
  <c r="F139" i="13"/>
  <c r="E139" i="13"/>
  <c r="D139" i="13"/>
  <c r="A139" i="13"/>
  <c r="B139" i="13" s="1"/>
  <c r="G140" i="13"/>
  <c r="K140" i="13" s="1"/>
  <c r="F140" i="13"/>
  <c r="E140" i="13"/>
  <c r="D140" i="13"/>
  <c r="A140" i="13"/>
  <c r="B140" i="13" s="1"/>
  <c r="G149" i="13"/>
  <c r="K149" i="13" s="1"/>
  <c r="F149" i="13"/>
  <c r="E149" i="13"/>
  <c r="D149" i="13"/>
  <c r="A149" i="13"/>
  <c r="B149" i="13" s="1"/>
  <c r="G134" i="13"/>
  <c r="K134" i="13" s="1"/>
  <c r="F134" i="13"/>
  <c r="E134" i="13"/>
  <c r="D134" i="13"/>
  <c r="A134" i="13"/>
  <c r="B134" i="13" s="1"/>
  <c r="G132" i="13"/>
  <c r="K132" i="13" s="1"/>
  <c r="F132" i="13"/>
  <c r="E132" i="13"/>
  <c r="D132" i="13"/>
  <c r="A132" i="13"/>
  <c r="B132" i="13" s="1"/>
  <c r="G133" i="13"/>
  <c r="K133" i="13" s="1"/>
  <c r="F133" i="13"/>
  <c r="E133" i="13"/>
  <c r="D133" i="13"/>
  <c r="A133" i="13"/>
  <c r="B133" i="13" s="1"/>
  <c r="G131" i="13"/>
  <c r="K131" i="13" s="1"/>
  <c r="F131" i="13"/>
  <c r="E131" i="13"/>
  <c r="D131" i="13"/>
  <c r="A131" i="13"/>
  <c r="B131" i="13" s="1"/>
  <c r="G127" i="13"/>
  <c r="K127" i="13" s="1"/>
  <c r="F127" i="13"/>
  <c r="E127" i="13"/>
  <c r="D127" i="13"/>
  <c r="A127" i="13"/>
  <c r="B127" i="13" s="1"/>
  <c r="G130" i="13"/>
  <c r="K130" i="13" s="1"/>
  <c r="F130" i="13"/>
  <c r="E130" i="13"/>
  <c r="D130" i="13"/>
  <c r="A130" i="13"/>
  <c r="B130" i="13" s="1"/>
  <c r="G126" i="13"/>
  <c r="K126" i="13" s="1"/>
  <c r="F126" i="13"/>
  <c r="E126" i="13"/>
  <c r="D126" i="13"/>
  <c r="A126" i="13"/>
  <c r="B126" i="13" s="1"/>
  <c r="G141" i="13"/>
  <c r="K141" i="13" s="1"/>
  <c r="F141" i="13"/>
  <c r="E141" i="13"/>
  <c r="D141" i="13"/>
  <c r="A141" i="13"/>
  <c r="B141" i="13" s="1"/>
  <c r="G122" i="13"/>
  <c r="K122" i="13" s="1"/>
  <c r="F122" i="13"/>
  <c r="E122" i="13"/>
  <c r="D122" i="13"/>
  <c r="A122" i="13"/>
  <c r="B122" i="13" s="1"/>
  <c r="G121" i="13"/>
  <c r="K121" i="13" s="1"/>
  <c r="F121" i="13"/>
  <c r="E121" i="13"/>
  <c r="D121" i="13"/>
  <c r="A121" i="13"/>
  <c r="B121" i="13" s="1"/>
  <c r="G120" i="13"/>
  <c r="K120" i="13" s="1"/>
  <c r="F120" i="13"/>
  <c r="E120" i="13"/>
  <c r="D120" i="13"/>
  <c r="A120" i="13"/>
  <c r="B120" i="13" s="1"/>
  <c r="G143" i="13"/>
  <c r="K143" i="13" s="1"/>
  <c r="F143" i="13"/>
  <c r="E143" i="13"/>
  <c r="D143" i="13"/>
  <c r="A143" i="13"/>
  <c r="B143" i="13" s="1"/>
  <c r="G115" i="13"/>
  <c r="K115" i="13" s="1"/>
  <c r="F115" i="13"/>
  <c r="E115" i="13"/>
  <c r="D115" i="13"/>
  <c r="A115" i="13"/>
  <c r="B115" i="13" s="1"/>
  <c r="G136" i="13"/>
  <c r="K136" i="13" s="1"/>
  <c r="F136" i="13"/>
  <c r="E136" i="13"/>
  <c r="D136" i="13"/>
  <c r="A136" i="13"/>
  <c r="B136" i="13" s="1"/>
  <c r="G117" i="13"/>
  <c r="K117" i="13" s="1"/>
  <c r="F117" i="13"/>
  <c r="E117" i="13"/>
  <c r="D117" i="13"/>
  <c r="A117" i="13"/>
  <c r="B117" i="13" s="1"/>
  <c r="G116" i="13"/>
  <c r="K116" i="13" s="1"/>
  <c r="F116" i="13"/>
  <c r="E116" i="13"/>
  <c r="D116" i="13"/>
  <c r="A116" i="13"/>
  <c r="B116" i="13" s="1"/>
  <c r="G119" i="13"/>
  <c r="K119" i="13" s="1"/>
  <c r="F119" i="13"/>
  <c r="E119" i="13"/>
  <c r="D119" i="13"/>
  <c r="A119" i="13"/>
  <c r="B119" i="13" s="1"/>
  <c r="G129" i="13"/>
  <c r="K129" i="13" s="1"/>
  <c r="F129" i="13"/>
  <c r="E129" i="13"/>
  <c r="D129" i="13"/>
  <c r="A129" i="13"/>
  <c r="B129" i="13" s="1"/>
  <c r="G128" i="13"/>
  <c r="K128" i="13" s="1"/>
  <c r="F128" i="13"/>
  <c r="E128" i="13"/>
  <c r="D128" i="13"/>
  <c r="A128" i="13"/>
  <c r="B128" i="13" s="1"/>
  <c r="G123" i="13"/>
  <c r="K123" i="13" s="1"/>
  <c r="F123" i="13"/>
  <c r="E123" i="13"/>
  <c r="D123" i="13"/>
  <c r="A123" i="13"/>
  <c r="B123" i="13" s="1"/>
  <c r="G124" i="13"/>
  <c r="K124" i="13" s="1"/>
  <c r="F124" i="13"/>
  <c r="E124" i="13"/>
  <c r="D124" i="13"/>
  <c r="A124" i="13"/>
  <c r="B124" i="13" s="1"/>
  <c r="G111" i="13"/>
  <c r="K111" i="13" s="1"/>
  <c r="F111" i="13"/>
  <c r="E111" i="13"/>
  <c r="D111" i="13"/>
  <c r="A111" i="13"/>
  <c r="B111" i="13" s="1"/>
  <c r="G112" i="13"/>
  <c r="K112" i="13" s="1"/>
  <c r="F112" i="13"/>
  <c r="E112" i="13"/>
  <c r="D112" i="13"/>
  <c r="A112" i="13"/>
  <c r="B112" i="13" s="1"/>
  <c r="G110" i="13"/>
  <c r="K110" i="13" s="1"/>
  <c r="F110" i="13"/>
  <c r="E110" i="13"/>
  <c r="D110" i="13"/>
  <c r="A110" i="13"/>
  <c r="B110" i="13" s="1"/>
  <c r="G109" i="13"/>
  <c r="K109" i="13" s="1"/>
  <c r="F109" i="13"/>
  <c r="E109" i="13"/>
  <c r="C109" i="13"/>
  <c r="A109" i="13" s="1"/>
  <c r="G108" i="13"/>
  <c r="K108" i="13" s="1"/>
  <c r="F108" i="13"/>
  <c r="E108" i="13"/>
  <c r="D108" i="13"/>
  <c r="A108" i="13"/>
  <c r="B108" i="13" s="1"/>
  <c r="G107" i="13"/>
  <c r="K107" i="13" s="1"/>
  <c r="F107" i="13"/>
  <c r="E107" i="13"/>
  <c r="D107" i="13"/>
  <c r="A107" i="13"/>
  <c r="B107" i="13" s="1"/>
  <c r="G106" i="13"/>
  <c r="K106" i="13" s="1"/>
  <c r="F106" i="13"/>
  <c r="E106" i="13"/>
  <c r="D106" i="13"/>
  <c r="A106" i="13"/>
  <c r="B106" i="13" s="1"/>
  <c r="G105" i="13"/>
  <c r="K105" i="13" s="1"/>
  <c r="F105" i="13"/>
  <c r="E105" i="13"/>
  <c r="D105" i="13"/>
  <c r="A105" i="13"/>
  <c r="B105" i="13" s="1"/>
  <c r="G104" i="13"/>
  <c r="K104" i="13" s="1"/>
  <c r="F104" i="13"/>
  <c r="E104" i="13"/>
  <c r="D104" i="13"/>
  <c r="A104" i="13"/>
  <c r="B104" i="13" s="1"/>
  <c r="G103" i="13"/>
  <c r="K103" i="13" s="1"/>
  <c r="F103" i="13"/>
  <c r="E103" i="13"/>
  <c r="C103" i="13"/>
  <c r="A103" i="13" s="1"/>
  <c r="G102" i="13"/>
  <c r="K102" i="13" s="1"/>
  <c r="F102" i="13"/>
  <c r="E102" i="13"/>
  <c r="D102" i="13"/>
  <c r="A102" i="13"/>
  <c r="B102" i="13" s="1"/>
  <c r="G101" i="13"/>
  <c r="K101" i="13" s="1"/>
  <c r="F101" i="13"/>
  <c r="E101" i="13"/>
  <c r="D101" i="13"/>
  <c r="A101" i="13"/>
  <c r="B101" i="13" s="1"/>
  <c r="G100" i="13"/>
  <c r="K100" i="13" s="1"/>
  <c r="F100" i="13"/>
  <c r="E100" i="13"/>
  <c r="D100" i="13"/>
  <c r="A100" i="13"/>
  <c r="B100" i="13" s="1"/>
  <c r="G99" i="13"/>
  <c r="K99" i="13" s="1"/>
  <c r="F99" i="13"/>
  <c r="E99" i="13"/>
  <c r="D99" i="13"/>
  <c r="A99" i="13"/>
  <c r="B99" i="13" s="1"/>
  <c r="G98" i="13"/>
  <c r="K98" i="13" s="1"/>
  <c r="F98" i="13"/>
  <c r="E98" i="13"/>
  <c r="C98" i="13"/>
  <c r="A98" i="13" s="1"/>
  <c r="G97" i="13"/>
  <c r="K97" i="13" s="1"/>
  <c r="F97" i="13"/>
  <c r="E97" i="13"/>
  <c r="D97" i="13"/>
  <c r="A97" i="13"/>
  <c r="B97" i="13" s="1"/>
  <c r="G96" i="13"/>
  <c r="K96" i="13" s="1"/>
  <c r="F96" i="13"/>
  <c r="E96" i="13"/>
  <c r="D96" i="13"/>
  <c r="A96" i="13"/>
  <c r="B96" i="13" s="1"/>
  <c r="G95" i="13"/>
  <c r="K95" i="13" s="1"/>
  <c r="F95" i="13"/>
  <c r="E95" i="13"/>
  <c r="D95" i="13"/>
  <c r="A95" i="13"/>
  <c r="B95" i="13" s="1"/>
  <c r="G94" i="13"/>
  <c r="K94" i="13" s="1"/>
  <c r="F94" i="13"/>
  <c r="E94" i="13"/>
  <c r="D94" i="13"/>
  <c r="A94" i="13"/>
  <c r="B94" i="13" s="1"/>
  <c r="G93" i="13"/>
  <c r="K93" i="13" s="1"/>
  <c r="F93" i="13"/>
  <c r="E93" i="13"/>
  <c r="D93" i="13"/>
  <c r="A93" i="13"/>
  <c r="B93" i="13" s="1"/>
  <c r="G92" i="13"/>
  <c r="K92" i="13" s="1"/>
  <c r="F92" i="13"/>
  <c r="E92" i="13"/>
  <c r="C92" i="13"/>
  <c r="A92" i="13" s="1"/>
  <c r="G91" i="13"/>
  <c r="K91" i="13" s="1"/>
  <c r="F91" i="13"/>
  <c r="E91" i="13"/>
  <c r="D91" i="13"/>
  <c r="A91" i="13"/>
  <c r="B91" i="13" s="1"/>
  <c r="G90" i="13"/>
  <c r="K90" i="13" s="1"/>
  <c r="F90" i="13"/>
  <c r="E90" i="13"/>
  <c r="D90" i="13"/>
  <c r="A90" i="13"/>
  <c r="B90" i="13" s="1"/>
  <c r="G89" i="13"/>
  <c r="K89" i="13" s="1"/>
  <c r="F89" i="13"/>
  <c r="E89" i="13"/>
  <c r="D89" i="13"/>
  <c r="A89" i="13"/>
  <c r="B89" i="13" s="1"/>
  <c r="G88" i="13"/>
  <c r="K88" i="13" s="1"/>
  <c r="F88" i="13"/>
  <c r="E88" i="13"/>
  <c r="D88" i="13"/>
  <c r="A88" i="13"/>
  <c r="B88" i="13" s="1"/>
  <c r="G87" i="13"/>
  <c r="K87" i="13" s="1"/>
  <c r="F87" i="13"/>
  <c r="E87" i="13"/>
  <c r="D87" i="13"/>
  <c r="A87" i="13"/>
  <c r="B87" i="13" s="1"/>
  <c r="G86" i="13"/>
  <c r="K86" i="13" s="1"/>
  <c r="F86" i="13"/>
  <c r="E86" i="13"/>
  <c r="D86" i="13"/>
  <c r="A86" i="13"/>
  <c r="B86" i="13" s="1"/>
  <c r="G85" i="13"/>
  <c r="K85" i="13" s="1"/>
  <c r="F85" i="13"/>
  <c r="E85" i="13"/>
  <c r="D85" i="13"/>
  <c r="A85" i="13"/>
  <c r="B85" i="13" s="1"/>
  <c r="G84" i="13"/>
  <c r="K84" i="13" s="1"/>
  <c r="F84" i="13"/>
  <c r="E84" i="13"/>
  <c r="D84" i="13"/>
  <c r="A84" i="13"/>
  <c r="B84" i="13" s="1"/>
  <c r="G83" i="13"/>
  <c r="K83" i="13" s="1"/>
  <c r="F83" i="13"/>
  <c r="E83" i="13"/>
  <c r="D83" i="13"/>
  <c r="A83" i="13"/>
  <c r="B83" i="13" s="1"/>
  <c r="G81" i="13"/>
  <c r="K81" i="13" s="1"/>
  <c r="F81" i="13"/>
  <c r="E81" i="13"/>
  <c r="D81" i="13"/>
  <c r="A81" i="13"/>
  <c r="B81" i="13" s="1"/>
  <c r="G82" i="13"/>
  <c r="K82" i="13" s="1"/>
  <c r="F82" i="13"/>
  <c r="E82" i="13"/>
  <c r="D82" i="13"/>
  <c r="A82" i="13"/>
  <c r="B82" i="13" s="1"/>
  <c r="G80" i="13"/>
  <c r="K80" i="13" s="1"/>
  <c r="F80" i="13"/>
  <c r="E80" i="13"/>
  <c r="D80" i="13"/>
  <c r="A80" i="13"/>
  <c r="B80" i="13" s="1"/>
  <c r="G79" i="13"/>
  <c r="K79" i="13" s="1"/>
  <c r="F79" i="13"/>
  <c r="E79" i="13"/>
  <c r="D79" i="13"/>
  <c r="A79" i="13"/>
  <c r="B79" i="13" s="1"/>
  <c r="G78" i="13"/>
  <c r="K78" i="13" s="1"/>
  <c r="F78" i="13"/>
  <c r="E78" i="13"/>
  <c r="D78" i="13"/>
  <c r="A78" i="13"/>
  <c r="B78" i="13" s="1"/>
  <c r="G77" i="13"/>
  <c r="K77" i="13" s="1"/>
  <c r="F77" i="13"/>
  <c r="E77" i="13"/>
  <c r="D77" i="13"/>
  <c r="A77" i="13"/>
  <c r="B77" i="13" s="1"/>
  <c r="G76" i="13"/>
  <c r="K76" i="13" s="1"/>
  <c r="F76" i="13"/>
  <c r="E76" i="13"/>
  <c r="D76" i="13"/>
  <c r="A76" i="13"/>
  <c r="B76" i="13" s="1"/>
  <c r="G74" i="13"/>
  <c r="K74" i="13" s="1"/>
  <c r="F74" i="13"/>
  <c r="E74" i="13"/>
  <c r="D74" i="13"/>
  <c r="A74" i="13"/>
  <c r="B74" i="13" s="1"/>
  <c r="G73" i="13"/>
  <c r="K73" i="13" s="1"/>
  <c r="F73" i="13"/>
  <c r="E73" i="13"/>
  <c r="D73" i="13"/>
  <c r="A73" i="13"/>
  <c r="B73" i="13" s="1"/>
  <c r="G72" i="13"/>
  <c r="K72" i="13" s="1"/>
  <c r="F72" i="13"/>
  <c r="E72" i="13"/>
  <c r="D72" i="13"/>
  <c r="A72" i="13"/>
  <c r="B72" i="13" s="1"/>
  <c r="G71" i="13"/>
  <c r="K71" i="13" s="1"/>
  <c r="F71" i="13"/>
  <c r="E71" i="13"/>
  <c r="D71" i="13"/>
  <c r="A71" i="13"/>
  <c r="B71" i="13" s="1"/>
  <c r="G69" i="13"/>
  <c r="K69" i="13" s="1"/>
  <c r="F69" i="13"/>
  <c r="E69" i="13"/>
  <c r="D69" i="13"/>
  <c r="A69" i="13"/>
  <c r="B69" i="13" s="1"/>
  <c r="G66" i="13"/>
  <c r="K66" i="13" s="1"/>
  <c r="F66" i="13"/>
  <c r="E66" i="13"/>
  <c r="D66" i="13"/>
  <c r="A66" i="13"/>
  <c r="B66" i="13" s="1"/>
  <c r="G67" i="13"/>
  <c r="K67" i="13" s="1"/>
  <c r="F67" i="13"/>
  <c r="E67" i="13"/>
  <c r="D67" i="13"/>
  <c r="A67" i="13"/>
  <c r="B67" i="13" s="1"/>
  <c r="G68" i="13"/>
  <c r="K68" i="13" s="1"/>
  <c r="F68" i="13"/>
  <c r="E68" i="13"/>
  <c r="D68" i="13"/>
  <c r="A68" i="13"/>
  <c r="B68" i="13" s="1"/>
  <c r="G62" i="13"/>
  <c r="K62" i="13" s="1"/>
  <c r="F62" i="13"/>
  <c r="E62" i="13"/>
  <c r="D62" i="13"/>
  <c r="A62" i="13"/>
  <c r="B62" i="13" s="1"/>
  <c r="G60" i="13"/>
  <c r="K60" i="13" s="1"/>
  <c r="F60" i="13"/>
  <c r="E60" i="13"/>
  <c r="D60" i="13"/>
  <c r="A60" i="13"/>
  <c r="B60" i="13" s="1"/>
  <c r="G75" i="13"/>
  <c r="K75" i="13" s="1"/>
  <c r="F75" i="13"/>
  <c r="E75" i="13"/>
  <c r="D75" i="13"/>
  <c r="A75" i="13"/>
  <c r="B75" i="13" s="1"/>
  <c r="G61" i="13"/>
  <c r="K61" i="13" s="1"/>
  <c r="F61" i="13"/>
  <c r="E61" i="13"/>
  <c r="D61" i="13"/>
  <c r="A61" i="13"/>
  <c r="B61" i="13" s="1"/>
  <c r="G59" i="13"/>
  <c r="K59" i="13" s="1"/>
  <c r="F59" i="13"/>
  <c r="E59" i="13"/>
  <c r="D59" i="13"/>
  <c r="A59" i="13"/>
  <c r="B59" i="13" s="1"/>
  <c r="G70" i="13"/>
  <c r="K70" i="13" s="1"/>
  <c r="F70" i="13"/>
  <c r="E70" i="13"/>
  <c r="D70" i="13"/>
  <c r="A70" i="13"/>
  <c r="B70" i="13" s="1"/>
  <c r="G58" i="13"/>
  <c r="K58" i="13" s="1"/>
  <c r="F58" i="13"/>
  <c r="E58" i="13"/>
  <c r="D58" i="13"/>
  <c r="A58" i="13"/>
  <c r="B58" i="13" s="1"/>
  <c r="G65" i="13"/>
  <c r="K65" i="13" s="1"/>
  <c r="F65" i="13"/>
  <c r="E65" i="13"/>
  <c r="D65" i="13"/>
  <c r="A65" i="13"/>
  <c r="B65" i="13" s="1"/>
  <c r="G57" i="13"/>
  <c r="K57" i="13" s="1"/>
  <c r="F57" i="13"/>
  <c r="E57" i="13"/>
  <c r="D57" i="13"/>
  <c r="A57" i="13"/>
  <c r="B57" i="13" s="1"/>
  <c r="G55" i="13"/>
  <c r="K55" i="13" s="1"/>
  <c r="F55" i="13"/>
  <c r="E55" i="13"/>
  <c r="D55" i="13"/>
  <c r="A55" i="13"/>
  <c r="B55" i="13" s="1"/>
  <c r="G56" i="13"/>
  <c r="K56" i="13" s="1"/>
  <c r="F56" i="13"/>
  <c r="E56" i="13"/>
  <c r="D56" i="13"/>
  <c r="A56" i="13"/>
  <c r="B56" i="13" s="1"/>
  <c r="G64" i="13"/>
  <c r="K64" i="13" s="1"/>
  <c r="F64" i="13"/>
  <c r="E64" i="13"/>
  <c r="D64" i="13"/>
  <c r="A64" i="13"/>
  <c r="B64" i="13" s="1"/>
  <c r="G54" i="13"/>
  <c r="K54" i="13" s="1"/>
  <c r="F54" i="13"/>
  <c r="E54" i="13"/>
  <c r="D54" i="13"/>
  <c r="A54" i="13"/>
  <c r="B54" i="13" s="1"/>
  <c r="G63" i="13"/>
  <c r="K63" i="13" s="1"/>
  <c r="F63" i="13"/>
  <c r="E63" i="13"/>
  <c r="D63" i="13"/>
  <c r="A63" i="13"/>
  <c r="B63" i="13" s="1"/>
  <c r="G52" i="13"/>
  <c r="K52" i="13" s="1"/>
  <c r="F52" i="13"/>
  <c r="E52" i="13"/>
  <c r="D52" i="13"/>
  <c r="A52" i="13"/>
  <c r="B52" i="13" s="1"/>
  <c r="G47" i="13"/>
  <c r="K47" i="13" s="1"/>
  <c r="F47" i="13"/>
  <c r="E47" i="13"/>
  <c r="D47" i="13"/>
  <c r="A47" i="13"/>
  <c r="B47" i="13" s="1"/>
  <c r="G41" i="13"/>
  <c r="K41" i="13" s="1"/>
  <c r="F41" i="13"/>
  <c r="E41" i="13"/>
  <c r="D41" i="13"/>
  <c r="A41" i="13"/>
  <c r="B41" i="13" s="1"/>
  <c r="G39" i="13"/>
  <c r="K39" i="13" s="1"/>
  <c r="F39" i="13"/>
  <c r="E39" i="13"/>
  <c r="D39" i="13"/>
  <c r="A39" i="13"/>
  <c r="B39" i="13" s="1"/>
  <c r="G37" i="13"/>
  <c r="K37" i="13" s="1"/>
  <c r="F37" i="13"/>
  <c r="E37" i="13"/>
  <c r="D37" i="13"/>
  <c r="A37" i="13"/>
  <c r="B37" i="13" s="1"/>
  <c r="G32" i="13"/>
  <c r="K32" i="13" s="1"/>
  <c r="F32" i="13"/>
  <c r="E32" i="13"/>
  <c r="D32" i="13"/>
  <c r="A32" i="13"/>
  <c r="B32" i="13" s="1"/>
  <c r="G45" i="13"/>
  <c r="K45" i="13" s="1"/>
  <c r="F45" i="13"/>
  <c r="E45" i="13"/>
  <c r="D45" i="13"/>
  <c r="A45" i="13"/>
  <c r="B45" i="13" s="1"/>
  <c r="G31" i="13"/>
  <c r="K31" i="13" s="1"/>
  <c r="F31" i="13"/>
  <c r="E31" i="13"/>
  <c r="D31" i="13"/>
  <c r="A31" i="13"/>
  <c r="B31" i="13" s="1"/>
  <c r="G28" i="13"/>
  <c r="K28" i="13" s="1"/>
  <c r="F28" i="13"/>
  <c r="E28" i="13"/>
  <c r="D28" i="13"/>
  <c r="A28" i="13"/>
  <c r="B28" i="13" s="1"/>
  <c r="G23" i="13"/>
  <c r="K23" i="13" s="1"/>
  <c r="F23" i="13"/>
  <c r="E23" i="13"/>
  <c r="D23" i="13"/>
  <c r="A23" i="13"/>
  <c r="B23" i="13" s="1"/>
  <c r="G284" i="12"/>
  <c r="K284" i="12" s="1"/>
  <c r="F284" i="12"/>
  <c r="E284" i="12"/>
  <c r="D284" i="12"/>
  <c r="A284" i="12"/>
  <c r="B284" i="12" s="1"/>
  <c r="G283" i="12"/>
  <c r="K283" i="12" s="1"/>
  <c r="F283" i="12"/>
  <c r="E283" i="12"/>
  <c r="D283" i="12"/>
  <c r="A283" i="12"/>
  <c r="B283" i="12" s="1"/>
  <c r="G282" i="12"/>
  <c r="K282" i="12" s="1"/>
  <c r="F282" i="12"/>
  <c r="E282" i="12"/>
  <c r="D282" i="12"/>
  <c r="A282" i="12"/>
  <c r="B282" i="12" s="1"/>
  <c r="G281" i="12"/>
  <c r="K281" i="12" s="1"/>
  <c r="F281" i="12"/>
  <c r="E281" i="12"/>
  <c r="D281" i="12"/>
  <c r="A281" i="12"/>
  <c r="B281" i="12" s="1"/>
  <c r="G280" i="12"/>
  <c r="K280" i="12" s="1"/>
  <c r="F280" i="12"/>
  <c r="E280" i="12"/>
  <c r="C280" i="12"/>
  <c r="A280" i="12" s="1"/>
  <c r="G279" i="12"/>
  <c r="K279" i="12" s="1"/>
  <c r="F279" i="12"/>
  <c r="E279" i="12"/>
  <c r="D279" i="12"/>
  <c r="A279" i="12"/>
  <c r="B279" i="12" s="1"/>
  <c r="G275" i="12"/>
  <c r="K275" i="12" s="1"/>
  <c r="F275" i="12"/>
  <c r="E275" i="12"/>
  <c r="D275" i="12"/>
  <c r="A275" i="12"/>
  <c r="B275" i="12" s="1"/>
  <c r="G274" i="12"/>
  <c r="K274" i="12" s="1"/>
  <c r="F274" i="12"/>
  <c r="E274" i="12"/>
  <c r="D274" i="12"/>
  <c r="A274" i="12"/>
  <c r="B274" i="12" s="1"/>
  <c r="G276" i="12"/>
  <c r="K276" i="12" s="1"/>
  <c r="F276" i="12"/>
  <c r="E276" i="12"/>
  <c r="D276" i="12"/>
  <c r="A276" i="12"/>
  <c r="B276" i="12" s="1"/>
  <c r="G277" i="12"/>
  <c r="K277" i="12" s="1"/>
  <c r="F277" i="12"/>
  <c r="E277" i="12"/>
  <c r="D277" i="12"/>
  <c r="A277" i="12"/>
  <c r="B277" i="12" s="1"/>
  <c r="G273" i="12"/>
  <c r="K273" i="12" s="1"/>
  <c r="F273" i="12"/>
  <c r="E273" i="12"/>
  <c r="C273" i="12"/>
  <c r="A273" i="12" s="1"/>
  <c r="G267" i="12"/>
  <c r="K267" i="12" s="1"/>
  <c r="F267" i="12"/>
  <c r="E267" i="12"/>
  <c r="D267" i="12"/>
  <c r="A267" i="12"/>
  <c r="B267" i="12" s="1"/>
  <c r="G272" i="12"/>
  <c r="K272" i="12" s="1"/>
  <c r="F272" i="12"/>
  <c r="E272" i="12"/>
  <c r="D272" i="12"/>
  <c r="A272" i="12"/>
  <c r="B272" i="12" s="1"/>
  <c r="G265" i="12"/>
  <c r="K265" i="12" s="1"/>
  <c r="F265" i="12"/>
  <c r="E265" i="12"/>
  <c r="D265" i="12"/>
  <c r="A265" i="12"/>
  <c r="B265" i="12" s="1"/>
  <c r="G261" i="12"/>
  <c r="K261" i="12" s="1"/>
  <c r="F261" i="12"/>
  <c r="E261" i="12"/>
  <c r="D261" i="12"/>
  <c r="A261" i="12"/>
  <c r="B261" i="12" s="1"/>
  <c r="G263" i="12"/>
  <c r="K263" i="12" s="1"/>
  <c r="F263" i="12"/>
  <c r="E263" i="12"/>
  <c r="D263" i="12"/>
  <c r="A263" i="12"/>
  <c r="B263" i="12" s="1"/>
  <c r="G268" i="12"/>
  <c r="K268" i="12" s="1"/>
  <c r="F268" i="12"/>
  <c r="E268" i="12"/>
  <c r="D268" i="12"/>
  <c r="A268" i="12"/>
  <c r="B268" i="12" s="1"/>
  <c r="G262" i="12"/>
  <c r="K262" i="12" s="1"/>
  <c r="F262" i="12"/>
  <c r="E262" i="12"/>
  <c r="D262" i="12"/>
  <c r="A262" i="12"/>
  <c r="B262" i="12" s="1"/>
  <c r="G270" i="12"/>
  <c r="K270" i="12" s="1"/>
  <c r="F270" i="12"/>
  <c r="E270" i="12"/>
  <c r="D270" i="12"/>
  <c r="A270" i="12"/>
  <c r="B270" i="12" s="1"/>
  <c r="G255" i="12"/>
  <c r="K255" i="12" s="1"/>
  <c r="F255" i="12"/>
  <c r="E255" i="12"/>
  <c r="D255" i="12"/>
  <c r="A255" i="12"/>
  <c r="B255" i="12" s="1"/>
  <c r="G253" i="12"/>
  <c r="K253" i="12" s="1"/>
  <c r="F253" i="12"/>
  <c r="E253" i="12"/>
  <c r="D253" i="12"/>
  <c r="A253" i="12"/>
  <c r="B253" i="12" s="1"/>
  <c r="G250" i="12"/>
  <c r="K250" i="12" s="1"/>
  <c r="F250" i="12"/>
  <c r="E250" i="12"/>
  <c r="D250" i="12"/>
  <c r="A250" i="12"/>
  <c r="B250" i="12" s="1"/>
  <c r="G271" i="12"/>
  <c r="K271" i="12" s="1"/>
  <c r="F271" i="12"/>
  <c r="E271" i="12"/>
  <c r="D271" i="12"/>
  <c r="A271" i="12"/>
  <c r="B271" i="12" s="1"/>
  <c r="G240" i="12"/>
  <c r="K240" i="12" s="1"/>
  <c r="F240" i="12"/>
  <c r="E240" i="12"/>
  <c r="D240" i="12"/>
  <c r="A240" i="12"/>
  <c r="B240" i="12" s="1"/>
  <c r="G252" i="12"/>
  <c r="K252" i="12" s="1"/>
  <c r="F252" i="12"/>
  <c r="E252" i="12"/>
  <c r="D252" i="12"/>
  <c r="A252" i="12"/>
  <c r="B252" i="12" s="1"/>
  <c r="G269" i="12"/>
  <c r="K269" i="12" s="1"/>
  <c r="F269" i="12"/>
  <c r="E269" i="12"/>
  <c r="D269" i="12"/>
  <c r="A269" i="12"/>
  <c r="B269" i="12" s="1"/>
  <c r="G244" i="12"/>
  <c r="K244" i="12" s="1"/>
  <c r="F244" i="12"/>
  <c r="E244" i="12"/>
  <c r="D244" i="12"/>
  <c r="A244" i="12"/>
  <c r="B244" i="12" s="1"/>
  <c r="G243" i="12"/>
  <c r="K243" i="12" s="1"/>
  <c r="F243" i="12"/>
  <c r="E243" i="12"/>
  <c r="D243" i="12"/>
  <c r="A243" i="12"/>
  <c r="B243" i="12" s="1"/>
  <c r="G241" i="12"/>
  <c r="K241" i="12" s="1"/>
  <c r="F241" i="12"/>
  <c r="E241" i="12"/>
  <c r="D241" i="12"/>
  <c r="A241" i="12"/>
  <c r="B241" i="12" s="1"/>
  <c r="G247" i="12"/>
  <c r="K247" i="12" s="1"/>
  <c r="F247" i="12"/>
  <c r="E247" i="12"/>
  <c r="D247" i="12"/>
  <c r="A247" i="12"/>
  <c r="B247" i="12" s="1"/>
  <c r="G260" i="12"/>
  <c r="K260" i="12" s="1"/>
  <c r="F260" i="12"/>
  <c r="E260" i="12"/>
  <c r="D260" i="12"/>
  <c r="A260" i="12"/>
  <c r="B260" i="12" s="1"/>
  <c r="G254" i="12"/>
  <c r="K254" i="12" s="1"/>
  <c r="F254" i="12"/>
  <c r="E254" i="12"/>
  <c r="D254" i="12"/>
  <c r="A254" i="12"/>
  <c r="B254" i="12" s="1"/>
  <c r="G256" i="12"/>
  <c r="K256" i="12" s="1"/>
  <c r="F256" i="12"/>
  <c r="E256" i="12"/>
  <c r="D256" i="12"/>
  <c r="A256" i="12"/>
  <c r="B256" i="12" s="1"/>
  <c r="G249" i="12"/>
  <c r="K249" i="12" s="1"/>
  <c r="F249" i="12"/>
  <c r="E249" i="12"/>
  <c r="D249" i="12"/>
  <c r="A249" i="12"/>
  <c r="B249" i="12" s="1"/>
  <c r="G235" i="12"/>
  <c r="K235" i="12" s="1"/>
  <c r="F235" i="12"/>
  <c r="E235" i="12"/>
  <c r="D235" i="12"/>
  <c r="A235" i="12"/>
  <c r="B235" i="12" s="1"/>
  <c r="G238" i="12"/>
  <c r="K238" i="12" s="1"/>
  <c r="F238" i="12"/>
  <c r="E238" i="12"/>
  <c r="D238" i="12"/>
  <c r="A238" i="12"/>
  <c r="B238" i="12" s="1"/>
  <c r="G251" i="12"/>
  <c r="K251" i="12" s="1"/>
  <c r="F251" i="12"/>
  <c r="E251" i="12"/>
  <c r="D251" i="12"/>
  <c r="A251" i="12"/>
  <c r="B251" i="12" s="1"/>
  <c r="G231" i="12"/>
  <c r="K231" i="12" s="1"/>
  <c r="F231" i="12"/>
  <c r="E231" i="12"/>
  <c r="D231" i="12"/>
  <c r="A231" i="12"/>
  <c r="B231" i="12" s="1"/>
  <c r="G245" i="12"/>
  <c r="K245" i="12" s="1"/>
  <c r="F245" i="12"/>
  <c r="E245" i="12"/>
  <c r="D245" i="12"/>
  <c r="A245" i="12"/>
  <c r="B245" i="12" s="1"/>
  <c r="G228" i="12"/>
  <c r="K228" i="12" s="1"/>
  <c r="F228" i="12"/>
  <c r="E228" i="12"/>
  <c r="D228" i="12"/>
  <c r="A228" i="12"/>
  <c r="B228" i="12" s="1"/>
  <c r="G246" i="12"/>
  <c r="K246" i="12" s="1"/>
  <c r="F246" i="12"/>
  <c r="E246" i="12"/>
  <c r="D246" i="12"/>
  <c r="A246" i="12"/>
  <c r="B246" i="12" s="1"/>
  <c r="G223" i="12"/>
  <c r="K223" i="12" s="1"/>
  <c r="F223" i="12"/>
  <c r="E223" i="12"/>
  <c r="D223" i="12"/>
  <c r="A223" i="12"/>
  <c r="B223" i="12" s="1"/>
  <c r="G242" i="12"/>
  <c r="K242" i="12" s="1"/>
  <c r="F242" i="12"/>
  <c r="E242" i="12"/>
  <c r="D242" i="12"/>
  <c r="A242" i="12"/>
  <c r="B242" i="12" s="1"/>
  <c r="G266" i="12"/>
  <c r="K266" i="12" s="1"/>
  <c r="F266" i="12"/>
  <c r="E266" i="12"/>
  <c r="D266" i="12"/>
  <c r="A266" i="12"/>
  <c r="B266" i="12" s="1"/>
  <c r="G264" i="12"/>
  <c r="K264" i="12" s="1"/>
  <c r="F264" i="12"/>
  <c r="E264" i="12"/>
  <c r="D264" i="12"/>
  <c r="A264" i="12"/>
  <c r="B264" i="12" s="1"/>
  <c r="G221" i="12"/>
  <c r="K221" i="12" s="1"/>
  <c r="F221" i="12"/>
  <c r="E221" i="12"/>
  <c r="D221" i="12"/>
  <c r="A221" i="12"/>
  <c r="B221" i="12" s="1"/>
  <c r="G237" i="12"/>
  <c r="K237" i="12" s="1"/>
  <c r="F237" i="12"/>
  <c r="E237" i="12"/>
  <c r="D237" i="12"/>
  <c r="A237" i="12"/>
  <c r="B237" i="12" s="1"/>
  <c r="G229" i="12"/>
  <c r="K229" i="12" s="1"/>
  <c r="F229" i="12"/>
  <c r="E229" i="12"/>
  <c r="D229" i="12"/>
  <c r="A229" i="12"/>
  <c r="B229" i="12" s="1"/>
  <c r="G230" i="12"/>
  <c r="K230" i="12" s="1"/>
  <c r="F230" i="12"/>
  <c r="E230" i="12"/>
  <c r="D230" i="12"/>
  <c r="A230" i="12"/>
  <c r="B230" i="12" s="1"/>
  <c r="G226" i="12"/>
  <c r="K226" i="12" s="1"/>
  <c r="F226" i="12"/>
  <c r="E226" i="12"/>
  <c r="D226" i="12"/>
  <c r="A226" i="12"/>
  <c r="B226" i="12" s="1"/>
  <c r="G219" i="12"/>
  <c r="K219" i="12" s="1"/>
  <c r="F219" i="12"/>
  <c r="E219" i="12"/>
  <c r="D219" i="12"/>
  <c r="A219" i="12"/>
  <c r="B219" i="12" s="1"/>
  <c r="G227" i="12"/>
  <c r="K227" i="12" s="1"/>
  <c r="F227" i="12"/>
  <c r="E227" i="12"/>
  <c r="D227" i="12"/>
  <c r="A227" i="12"/>
  <c r="B227" i="12" s="1"/>
  <c r="G225" i="12"/>
  <c r="K225" i="12" s="1"/>
  <c r="F225" i="12"/>
  <c r="E225" i="12"/>
  <c r="D225" i="12"/>
  <c r="A225" i="12"/>
  <c r="B225" i="12" s="1"/>
  <c r="G214" i="12"/>
  <c r="K214" i="12" s="1"/>
  <c r="F214" i="12"/>
  <c r="E214" i="12"/>
  <c r="D214" i="12"/>
  <c r="A214" i="12"/>
  <c r="B214" i="12" s="1"/>
  <c r="G257" i="12"/>
  <c r="K257" i="12" s="1"/>
  <c r="F257" i="12"/>
  <c r="E257" i="12"/>
  <c r="D257" i="12"/>
  <c r="A257" i="12"/>
  <c r="B257" i="12" s="1"/>
  <c r="G224" i="12"/>
  <c r="K224" i="12" s="1"/>
  <c r="F224" i="12"/>
  <c r="E224" i="12"/>
  <c r="D224" i="12"/>
  <c r="A224" i="12"/>
  <c r="B224" i="12" s="1"/>
  <c r="G205" i="12"/>
  <c r="K205" i="12" s="1"/>
  <c r="F205" i="12"/>
  <c r="E205" i="12"/>
  <c r="D205" i="12"/>
  <c r="A205" i="12"/>
  <c r="B205" i="12" s="1"/>
  <c r="G220" i="12"/>
  <c r="K220" i="12" s="1"/>
  <c r="F220" i="12"/>
  <c r="E220" i="12"/>
  <c r="D220" i="12"/>
  <c r="A220" i="12"/>
  <c r="B220" i="12" s="1"/>
  <c r="G217" i="12"/>
  <c r="K217" i="12" s="1"/>
  <c r="F217" i="12"/>
  <c r="E217" i="12"/>
  <c r="D217" i="12"/>
  <c r="A217" i="12"/>
  <c r="B217" i="12" s="1"/>
  <c r="G258" i="12"/>
  <c r="K258" i="12" s="1"/>
  <c r="F258" i="12"/>
  <c r="E258" i="12"/>
  <c r="D258" i="12"/>
  <c r="A258" i="12"/>
  <c r="B258" i="12" s="1"/>
  <c r="G215" i="12"/>
  <c r="K215" i="12" s="1"/>
  <c r="F215" i="12"/>
  <c r="E215" i="12"/>
  <c r="D215" i="12"/>
  <c r="A215" i="12"/>
  <c r="B215" i="12" s="1"/>
  <c r="G216" i="12"/>
  <c r="K216" i="12" s="1"/>
  <c r="F216" i="12"/>
  <c r="E216" i="12"/>
  <c r="D216" i="12"/>
  <c r="A216" i="12"/>
  <c r="B216" i="12" s="1"/>
  <c r="G198" i="12"/>
  <c r="K198" i="12" s="1"/>
  <c r="F198" i="12"/>
  <c r="E198" i="12"/>
  <c r="D198" i="12"/>
  <c r="A198" i="12"/>
  <c r="B198" i="12" s="1"/>
  <c r="G218" i="12"/>
  <c r="K218" i="12" s="1"/>
  <c r="F218" i="12"/>
  <c r="E218" i="12"/>
  <c r="D218" i="12"/>
  <c r="A218" i="12"/>
  <c r="B218" i="12" s="1"/>
  <c r="G233" i="12"/>
  <c r="K233" i="12" s="1"/>
  <c r="F233" i="12"/>
  <c r="E233" i="12"/>
  <c r="D233" i="12"/>
  <c r="A233" i="12"/>
  <c r="B233" i="12" s="1"/>
  <c r="G195" i="12"/>
  <c r="K195" i="12" s="1"/>
  <c r="F195" i="12"/>
  <c r="E195" i="12"/>
  <c r="D195" i="12"/>
  <c r="A195" i="12"/>
  <c r="B195" i="12" s="1"/>
  <c r="G199" i="12"/>
  <c r="K199" i="12" s="1"/>
  <c r="F199" i="12"/>
  <c r="E199" i="12"/>
  <c r="D199" i="12"/>
  <c r="A199" i="12"/>
  <c r="B199" i="12" s="1"/>
  <c r="G194" i="12"/>
  <c r="K194" i="12" s="1"/>
  <c r="F194" i="12"/>
  <c r="E194" i="12"/>
  <c r="D194" i="12"/>
  <c r="A194" i="12"/>
  <c r="B194" i="12" s="1"/>
  <c r="G222" i="12"/>
  <c r="K222" i="12" s="1"/>
  <c r="F222" i="12"/>
  <c r="E222" i="12"/>
  <c r="D222" i="12"/>
  <c r="A222" i="12"/>
  <c r="B222" i="12" s="1"/>
  <c r="G212" i="12"/>
  <c r="K212" i="12" s="1"/>
  <c r="F212" i="12"/>
  <c r="E212" i="12"/>
  <c r="D212" i="12"/>
  <c r="A212" i="12"/>
  <c r="B212" i="12" s="1"/>
  <c r="G208" i="12"/>
  <c r="K208" i="12" s="1"/>
  <c r="F208" i="12"/>
  <c r="E208" i="12"/>
  <c r="D208" i="12"/>
  <c r="A208" i="12"/>
  <c r="B208" i="12" s="1"/>
  <c r="G210" i="12"/>
  <c r="K210" i="12" s="1"/>
  <c r="F210" i="12"/>
  <c r="E210" i="12"/>
  <c r="D210" i="12"/>
  <c r="A210" i="12"/>
  <c r="B210" i="12" s="1"/>
  <c r="G207" i="12"/>
  <c r="K207" i="12" s="1"/>
  <c r="F207" i="12"/>
  <c r="E207" i="12"/>
  <c r="D207" i="12"/>
  <c r="A207" i="12"/>
  <c r="B207" i="12" s="1"/>
  <c r="G191" i="12"/>
  <c r="K191" i="12" s="1"/>
  <c r="F191" i="12"/>
  <c r="E191" i="12"/>
  <c r="D191" i="12"/>
  <c r="A191" i="12"/>
  <c r="B191" i="12" s="1"/>
  <c r="G209" i="12"/>
  <c r="K209" i="12" s="1"/>
  <c r="F209" i="12"/>
  <c r="E209" i="12"/>
  <c r="D209" i="12"/>
  <c r="A209" i="12"/>
  <c r="B209" i="12" s="1"/>
  <c r="G206" i="12"/>
  <c r="K206" i="12" s="1"/>
  <c r="F206" i="12"/>
  <c r="E206" i="12"/>
  <c r="D206" i="12"/>
  <c r="A206" i="12"/>
  <c r="B206" i="12" s="1"/>
  <c r="G213" i="12"/>
  <c r="K213" i="12" s="1"/>
  <c r="F213" i="12"/>
  <c r="E213" i="12"/>
  <c r="D213" i="12"/>
  <c r="A213" i="12"/>
  <c r="B213" i="12" s="1"/>
  <c r="G232" i="12"/>
  <c r="K232" i="12" s="1"/>
  <c r="F232" i="12"/>
  <c r="E232" i="12"/>
  <c r="D232" i="12"/>
  <c r="A232" i="12"/>
  <c r="B232" i="12" s="1"/>
  <c r="G203" i="12"/>
  <c r="K203" i="12" s="1"/>
  <c r="F203" i="12"/>
  <c r="E203" i="12"/>
  <c r="D203" i="12"/>
  <c r="A203" i="12"/>
  <c r="B203" i="12" s="1"/>
  <c r="G202" i="12"/>
  <c r="K202" i="12" s="1"/>
  <c r="F202" i="12"/>
  <c r="E202" i="12"/>
  <c r="D202" i="12"/>
  <c r="A202" i="12"/>
  <c r="B202" i="12" s="1"/>
  <c r="G204" i="12"/>
  <c r="K204" i="12" s="1"/>
  <c r="F204" i="12"/>
  <c r="E204" i="12"/>
  <c r="D204" i="12"/>
  <c r="A204" i="12"/>
  <c r="B204" i="12" s="1"/>
  <c r="G200" i="12"/>
  <c r="K200" i="12" s="1"/>
  <c r="F200" i="12"/>
  <c r="E200" i="12"/>
  <c r="D200" i="12"/>
  <c r="A200" i="12"/>
  <c r="B200" i="12" s="1"/>
  <c r="G211" i="12"/>
  <c r="K211" i="12" s="1"/>
  <c r="F211" i="12"/>
  <c r="E211" i="12"/>
  <c r="D211" i="12"/>
  <c r="A211" i="12"/>
  <c r="B211" i="12" s="1"/>
  <c r="G201" i="12"/>
  <c r="K201" i="12" s="1"/>
  <c r="F201" i="12"/>
  <c r="E201" i="12"/>
  <c r="D201" i="12"/>
  <c r="A201" i="12"/>
  <c r="B201" i="12" s="1"/>
  <c r="G197" i="12"/>
  <c r="K197" i="12" s="1"/>
  <c r="F197" i="12"/>
  <c r="E197" i="12"/>
  <c r="D197" i="12"/>
  <c r="A197" i="12"/>
  <c r="B197" i="12" s="1"/>
  <c r="G196" i="12"/>
  <c r="K196" i="12" s="1"/>
  <c r="F196" i="12"/>
  <c r="E196" i="12"/>
  <c r="D196" i="12"/>
  <c r="A196" i="12"/>
  <c r="B196" i="12" s="1"/>
  <c r="G192" i="12"/>
  <c r="K192" i="12" s="1"/>
  <c r="F192" i="12"/>
  <c r="E192" i="12"/>
  <c r="D192" i="12"/>
  <c r="A192" i="12"/>
  <c r="B192" i="12" s="1"/>
  <c r="G189" i="12"/>
  <c r="K189" i="12" s="1"/>
  <c r="F189" i="12"/>
  <c r="E189" i="12"/>
  <c r="D189" i="12"/>
  <c r="A189" i="12"/>
  <c r="B189" i="12" s="1"/>
  <c r="G190" i="12"/>
  <c r="K190" i="12" s="1"/>
  <c r="F190" i="12"/>
  <c r="E190" i="12"/>
  <c r="D190" i="12"/>
  <c r="A190" i="12"/>
  <c r="B190" i="12" s="1"/>
  <c r="G193" i="12"/>
  <c r="K193" i="12" s="1"/>
  <c r="F193" i="12"/>
  <c r="E193" i="12"/>
  <c r="D193" i="12"/>
  <c r="A193" i="12"/>
  <c r="B193" i="12" s="1"/>
  <c r="G188" i="12"/>
  <c r="K188" i="12" s="1"/>
  <c r="F188" i="12"/>
  <c r="E188" i="12"/>
  <c r="C188" i="12"/>
  <c r="A188" i="12" s="1"/>
  <c r="G187" i="12"/>
  <c r="K187" i="12" s="1"/>
  <c r="F187" i="12"/>
  <c r="E187" i="12"/>
  <c r="D187" i="12"/>
  <c r="A187" i="12"/>
  <c r="B187" i="12" s="1"/>
  <c r="G186" i="12"/>
  <c r="K186" i="12" s="1"/>
  <c r="F186" i="12"/>
  <c r="E186" i="12"/>
  <c r="D186" i="12"/>
  <c r="A186" i="12"/>
  <c r="B186" i="12" s="1"/>
  <c r="G185" i="12"/>
  <c r="K185" i="12" s="1"/>
  <c r="F185" i="12"/>
  <c r="E185" i="12"/>
  <c r="C185" i="12"/>
  <c r="A185" i="12" s="1"/>
  <c r="G184" i="12"/>
  <c r="K184" i="12" s="1"/>
  <c r="F184" i="12"/>
  <c r="E184" i="12"/>
  <c r="D184" i="12"/>
  <c r="A184" i="12"/>
  <c r="B184" i="12" s="1"/>
  <c r="G183" i="12"/>
  <c r="K183" i="12" s="1"/>
  <c r="F183" i="12"/>
  <c r="E183" i="12"/>
  <c r="D183" i="12"/>
  <c r="A183" i="12"/>
  <c r="B183" i="12" s="1"/>
  <c r="G182" i="12"/>
  <c r="K182" i="12" s="1"/>
  <c r="F182" i="12"/>
  <c r="E182" i="12"/>
  <c r="C182" i="12"/>
  <c r="A182" i="12" s="1"/>
  <c r="G181" i="12"/>
  <c r="K181" i="12" s="1"/>
  <c r="F181" i="12"/>
  <c r="E181" i="12"/>
  <c r="D181" i="12"/>
  <c r="A181" i="12"/>
  <c r="B181" i="12" s="1"/>
  <c r="G180" i="12"/>
  <c r="K180" i="12" s="1"/>
  <c r="F180" i="12"/>
  <c r="E180" i="12"/>
  <c r="D180" i="12"/>
  <c r="A180" i="12"/>
  <c r="B180" i="12" s="1"/>
  <c r="G179" i="12"/>
  <c r="K179" i="12" s="1"/>
  <c r="F179" i="12"/>
  <c r="E179" i="12"/>
  <c r="C179" i="12"/>
  <c r="A179" i="12" s="1"/>
  <c r="G178" i="12"/>
  <c r="F178" i="12"/>
  <c r="E178" i="12"/>
  <c r="D178" i="12"/>
  <c r="A178" i="12"/>
  <c r="B178" i="12" s="1"/>
  <c r="G177" i="12"/>
  <c r="K177" i="12" s="1"/>
  <c r="F177" i="12"/>
  <c r="E177" i="12"/>
  <c r="D177" i="12"/>
  <c r="A177" i="12"/>
  <c r="B177" i="12" s="1"/>
  <c r="G176" i="12"/>
  <c r="K176" i="12" s="1"/>
  <c r="F176" i="12"/>
  <c r="E176" i="12"/>
  <c r="C176" i="12"/>
  <c r="A176" i="12" s="1"/>
  <c r="G175" i="12"/>
  <c r="K175" i="12" s="1"/>
  <c r="F175" i="12"/>
  <c r="E175" i="12"/>
  <c r="D175" i="12"/>
  <c r="A175" i="12"/>
  <c r="B175" i="12" s="1"/>
  <c r="K170" i="12"/>
  <c r="B170" i="12"/>
  <c r="G171" i="12"/>
  <c r="K171" i="12" s="1"/>
  <c r="F171" i="12"/>
  <c r="E171" i="12"/>
  <c r="D171" i="12"/>
  <c r="A171" i="12"/>
  <c r="B171" i="12" s="1"/>
  <c r="G172" i="12"/>
  <c r="K172" i="12" s="1"/>
  <c r="F172" i="12"/>
  <c r="E172" i="12"/>
  <c r="D172" i="12"/>
  <c r="A172" i="12"/>
  <c r="B172" i="12" s="1"/>
  <c r="G173" i="12"/>
  <c r="K173" i="12" s="1"/>
  <c r="F173" i="12"/>
  <c r="E173" i="12"/>
  <c r="D173" i="12"/>
  <c r="A173" i="12"/>
  <c r="B173" i="12" s="1"/>
  <c r="G168" i="12"/>
  <c r="K168" i="12" s="1"/>
  <c r="F168" i="12"/>
  <c r="E168" i="12"/>
  <c r="D168" i="12"/>
  <c r="A168" i="12"/>
  <c r="B168" i="12" s="1"/>
  <c r="G166" i="12"/>
  <c r="K166" i="12" s="1"/>
  <c r="F166" i="12"/>
  <c r="E166" i="12"/>
  <c r="D166" i="12"/>
  <c r="A166" i="12"/>
  <c r="B166" i="12" s="1"/>
  <c r="G165" i="12"/>
  <c r="K165" i="12" s="1"/>
  <c r="F165" i="12"/>
  <c r="E165" i="12"/>
  <c r="D165" i="12"/>
  <c r="A165" i="12"/>
  <c r="B165" i="12" s="1"/>
  <c r="G164" i="12"/>
  <c r="K164" i="12" s="1"/>
  <c r="F164" i="12"/>
  <c r="E164" i="12"/>
  <c r="D164" i="12"/>
  <c r="A164" i="12"/>
  <c r="B164" i="12" s="1"/>
  <c r="G163" i="12"/>
  <c r="K163" i="12" s="1"/>
  <c r="F163" i="12"/>
  <c r="E163" i="12"/>
  <c r="C163" i="12"/>
  <c r="A163" i="12" s="1"/>
  <c r="G162" i="12"/>
  <c r="K162" i="12" s="1"/>
  <c r="F162" i="12"/>
  <c r="E162" i="12"/>
  <c r="D162" i="12"/>
  <c r="A162" i="12"/>
  <c r="B162" i="12" s="1"/>
  <c r="G161" i="12"/>
  <c r="K161" i="12" s="1"/>
  <c r="F161" i="12"/>
  <c r="E161" i="12"/>
  <c r="D161" i="12"/>
  <c r="A161" i="12"/>
  <c r="B161" i="12" s="1"/>
  <c r="G160" i="12"/>
  <c r="K160" i="12" s="1"/>
  <c r="F160" i="12"/>
  <c r="E160" i="12"/>
  <c r="D160" i="12"/>
  <c r="A160" i="12"/>
  <c r="B160" i="12" s="1"/>
  <c r="G159" i="12"/>
  <c r="K159" i="12" s="1"/>
  <c r="F159" i="12"/>
  <c r="E159" i="12"/>
  <c r="D159" i="12"/>
  <c r="A159" i="12"/>
  <c r="B159" i="12" s="1"/>
  <c r="G158" i="12"/>
  <c r="K158" i="12" s="1"/>
  <c r="F158" i="12"/>
  <c r="E158" i="12"/>
  <c r="C158" i="12"/>
  <c r="A158" i="12" s="1"/>
  <c r="G157" i="12"/>
  <c r="K157" i="12" s="1"/>
  <c r="F157" i="12"/>
  <c r="E157" i="12"/>
  <c r="D157" i="12"/>
  <c r="A157" i="12"/>
  <c r="B157" i="12" s="1"/>
  <c r="G156" i="12"/>
  <c r="K156" i="12" s="1"/>
  <c r="F156" i="12"/>
  <c r="E156" i="12"/>
  <c r="D156" i="12"/>
  <c r="A156" i="12"/>
  <c r="B156" i="12" s="1"/>
  <c r="G155" i="12"/>
  <c r="K155" i="12" s="1"/>
  <c r="F155" i="12"/>
  <c r="E155" i="12"/>
  <c r="D155" i="12"/>
  <c r="A155" i="12"/>
  <c r="B155" i="12" s="1"/>
  <c r="G154" i="12"/>
  <c r="K154" i="12" s="1"/>
  <c r="F154" i="12"/>
  <c r="E154" i="12"/>
  <c r="D154" i="12"/>
  <c r="A154" i="12"/>
  <c r="B154" i="12" s="1"/>
  <c r="G153" i="12"/>
  <c r="K153" i="12" s="1"/>
  <c r="F153" i="12"/>
  <c r="E153" i="12"/>
  <c r="D153" i="12"/>
  <c r="A153" i="12"/>
  <c r="B153" i="12" s="1"/>
  <c r="G152" i="12"/>
  <c r="K152" i="12" s="1"/>
  <c r="F152" i="12"/>
  <c r="E152" i="12"/>
  <c r="C152" i="12"/>
  <c r="A152" i="12" s="1"/>
  <c r="G151" i="12"/>
  <c r="K151" i="12" s="1"/>
  <c r="F151" i="12"/>
  <c r="E151" i="12"/>
  <c r="D151" i="12"/>
  <c r="A151" i="12"/>
  <c r="B151" i="12" s="1"/>
  <c r="G150" i="12"/>
  <c r="K150" i="12" s="1"/>
  <c r="F150" i="12"/>
  <c r="E150" i="12"/>
  <c r="D150" i="12"/>
  <c r="A150" i="12"/>
  <c r="B150" i="12" s="1"/>
  <c r="G149" i="12"/>
  <c r="K149" i="12" s="1"/>
  <c r="F149" i="12"/>
  <c r="E149" i="12"/>
  <c r="D149" i="12"/>
  <c r="A149" i="12"/>
  <c r="B149" i="12" s="1"/>
  <c r="G148" i="12"/>
  <c r="K148" i="12" s="1"/>
  <c r="F148" i="12"/>
  <c r="E148" i="12"/>
  <c r="D148" i="12"/>
  <c r="A148" i="12"/>
  <c r="B148" i="12" s="1"/>
  <c r="G147" i="12"/>
  <c r="K147" i="12" s="1"/>
  <c r="F147" i="12"/>
  <c r="E147" i="12"/>
  <c r="D147" i="12"/>
  <c r="A147" i="12"/>
  <c r="B147" i="12" s="1"/>
  <c r="G146" i="12"/>
  <c r="K146" i="12" s="1"/>
  <c r="F146" i="12"/>
  <c r="E146" i="12"/>
  <c r="D146" i="12"/>
  <c r="A146" i="12"/>
  <c r="B146" i="12" s="1"/>
  <c r="G145" i="12"/>
  <c r="F145" i="12"/>
  <c r="E145" i="12"/>
  <c r="D145" i="12"/>
  <c r="A145" i="12"/>
  <c r="B145" i="12" s="1"/>
  <c r="G144" i="12"/>
  <c r="K144" i="12" s="1"/>
  <c r="F144" i="12"/>
  <c r="E144" i="12"/>
  <c r="C144" i="12"/>
  <c r="A144" i="12" s="1"/>
  <c r="G143" i="12"/>
  <c r="K143" i="12" s="1"/>
  <c r="F143" i="12"/>
  <c r="E143" i="12"/>
  <c r="D143" i="12"/>
  <c r="A143" i="12"/>
  <c r="B143" i="12" s="1"/>
  <c r="G140" i="12"/>
  <c r="K140" i="12" s="1"/>
  <c r="F140" i="12"/>
  <c r="E140" i="12"/>
  <c r="D140" i="12"/>
  <c r="A140" i="12"/>
  <c r="B140" i="12" s="1"/>
  <c r="G142" i="12"/>
  <c r="K142" i="12" s="1"/>
  <c r="F142" i="12"/>
  <c r="E142" i="12"/>
  <c r="D142" i="12"/>
  <c r="A142" i="12"/>
  <c r="B142" i="12" s="1"/>
  <c r="G141" i="12"/>
  <c r="K141" i="12" s="1"/>
  <c r="F141" i="12"/>
  <c r="E141" i="12"/>
  <c r="D141" i="12"/>
  <c r="A141" i="12"/>
  <c r="B141" i="12" s="1"/>
  <c r="G138" i="12"/>
  <c r="K138" i="12" s="1"/>
  <c r="F138" i="12"/>
  <c r="E138" i="12"/>
  <c r="D138" i="12"/>
  <c r="A138" i="12"/>
  <c r="B138" i="12" s="1"/>
  <c r="G132" i="12"/>
  <c r="K132" i="12" s="1"/>
  <c r="F132" i="12"/>
  <c r="E132" i="12"/>
  <c r="D132" i="12"/>
  <c r="A132" i="12"/>
  <c r="B132" i="12" s="1"/>
  <c r="G135" i="12"/>
  <c r="K135" i="12" s="1"/>
  <c r="F135" i="12"/>
  <c r="E135" i="12"/>
  <c r="D135" i="12"/>
  <c r="A135" i="12"/>
  <c r="B135" i="12" s="1"/>
  <c r="G134" i="12"/>
  <c r="K134" i="12" s="1"/>
  <c r="F134" i="12"/>
  <c r="E134" i="12"/>
  <c r="D134" i="12"/>
  <c r="A134" i="12"/>
  <c r="B134" i="12" s="1"/>
  <c r="G136" i="12"/>
  <c r="K136" i="12" s="1"/>
  <c r="F136" i="12"/>
  <c r="E136" i="12"/>
  <c r="D136" i="12"/>
  <c r="A136" i="12"/>
  <c r="B136" i="12" s="1"/>
  <c r="G127" i="12"/>
  <c r="K127" i="12" s="1"/>
  <c r="F127" i="12"/>
  <c r="E127" i="12"/>
  <c r="D127" i="12"/>
  <c r="A127" i="12"/>
  <c r="B127" i="12" s="1"/>
  <c r="G131" i="12"/>
  <c r="K131" i="12" s="1"/>
  <c r="F131" i="12"/>
  <c r="E131" i="12"/>
  <c r="D131" i="12"/>
  <c r="A131" i="12"/>
  <c r="B131" i="12" s="1"/>
  <c r="G129" i="12"/>
  <c r="K129" i="12" s="1"/>
  <c r="F129" i="12"/>
  <c r="E129" i="12"/>
  <c r="D129" i="12"/>
  <c r="A129" i="12"/>
  <c r="B129" i="12" s="1"/>
  <c r="G130" i="12"/>
  <c r="K130" i="12" s="1"/>
  <c r="F130" i="12"/>
  <c r="E130" i="12"/>
  <c r="D130" i="12"/>
  <c r="A130" i="12"/>
  <c r="B130" i="12" s="1"/>
  <c r="G124" i="12"/>
  <c r="K124" i="12" s="1"/>
  <c r="F124" i="12"/>
  <c r="E124" i="12"/>
  <c r="D124" i="12"/>
  <c r="A124" i="12"/>
  <c r="B124" i="12" s="1"/>
  <c r="G123" i="12"/>
  <c r="K123" i="12" s="1"/>
  <c r="F123" i="12"/>
  <c r="E123" i="12"/>
  <c r="D123" i="12"/>
  <c r="A123" i="12"/>
  <c r="B123" i="12" s="1"/>
  <c r="G122" i="12"/>
  <c r="K122" i="12" s="1"/>
  <c r="F122" i="12"/>
  <c r="E122" i="12"/>
  <c r="D122" i="12"/>
  <c r="A122" i="12"/>
  <c r="B122" i="12" s="1"/>
  <c r="G120" i="12"/>
  <c r="K120" i="12" s="1"/>
  <c r="F120" i="12"/>
  <c r="E120" i="12"/>
  <c r="D120" i="12"/>
  <c r="A120" i="12"/>
  <c r="B120" i="12" s="1"/>
  <c r="G121" i="12"/>
  <c r="K121" i="12" s="1"/>
  <c r="F121" i="12"/>
  <c r="E121" i="12"/>
  <c r="D121" i="12"/>
  <c r="A121" i="12"/>
  <c r="B121" i="12" s="1"/>
  <c r="G118" i="12"/>
  <c r="K118" i="12" s="1"/>
  <c r="F118" i="12"/>
  <c r="E118" i="12"/>
  <c r="D118" i="12"/>
  <c r="A118" i="12"/>
  <c r="B118" i="12" s="1"/>
  <c r="G119" i="12"/>
  <c r="K119" i="12" s="1"/>
  <c r="F119" i="12"/>
  <c r="E119" i="12"/>
  <c r="D119" i="12"/>
  <c r="A119" i="12"/>
  <c r="B119" i="12" s="1"/>
  <c r="G139" i="12"/>
  <c r="K139" i="12" s="1"/>
  <c r="F139" i="12"/>
  <c r="E139" i="12"/>
  <c r="D139" i="12"/>
  <c r="A139" i="12"/>
  <c r="B139" i="12" s="1"/>
  <c r="G116" i="12"/>
  <c r="K116" i="12" s="1"/>
  <c r="F116" i="12"/>
  <c r="E116" i="12"/>
  <c r="D116" i="12"/>
  <c r="A116" i="12"/>
  <c r="B116" i="12" s="1"/>
  <c r="G117" i="12"/>
  <c r="K117" i="12" s="1"/>
  <c r="F117" i="12"/>
  <c r="E117" i="12"/>
  <c r="D117" i="12"/>
  <c r="A117" i="12"/>
  <c r="B117" i="12" s="1"/>
  <c r="G113" i="12"/>
  <c r="K113" i="12" s="1"/>
  <c r="F113" i="12"/>
  <c r="E113" i="12"/>
  <c r="D113" i="12"/>
  <c r="A113" i="12"/>
  <c r="B113" i="12" s="1"/>
  <c r="G115" i="12"/>
  <c r="K115" i="12" s="1"/>
  <c r="F115" i="12"/>
  <c r="E115" i="12"/>
  <c r="D115" i="12"/>
  <c r="A115" i="12"/>
  <c r="B115" i="12" s="1"/>
  <c r="G114" i="12"/>
  <c r="K114" i="12" s="1"/>
  <c r="F114" i="12"/>
  <c r="E114" i="12"/>
  <c r="D114" i="12"/>
  <c r="A114" i="12"/>
  <c r="B114" i="12" s="1"/>
  <c r="G133" i="12"/>
  <c r="K133" i="12" s="1"/>
  <c r="F133" i="12"/>
  <c r="E133" i="12"/>
  <c r="D133" i="12"/>
  <c r="A133" i="12"/>
  <c r="B133" i="12" s="1"/>
  <c r="G112" i="12"/>
  <c r="K112" i="12" s="1"/>
  <c r="F112" i="12"/>
  <c r="E112" i="12"/>
  <c r="D112" i="12"/>
  <c r="A112" i="12"/>
  <c r="B112" i="12" s="1"/>
  <c r="G104" i="12"/>
  <c r="K104" i="12" s="1"/>
  <c r="F104" i="12"/>
  <c r="E104" i="12"/>
  <c r="D104" i="12"/>
  <c r="A104" i="12"/>
  <c r="B104" i="12" s="1"/>
  <c r="G103" i="12"/>
  <c r="K103" i="12" s="1"/>
  <c r="F103" i="12"/>
  <c r="E103" i="12"/>
  <c r="D103" i="12"/>
  <c r="A103" i="12"/>
  <c r="B103" i="12" s="1"/>
  <c r="G111" i="12"/>
  <c r="K111" i="12" s="1"/>
  <c r="F111" i="12"/>
  <c r="E111" i="12"/>
  <c r="D111" i="12"/>
  <c r="A111" i="12"/>
  <c r="B111" i="12" s="1"/>
  <c r="G109" i="12"/>
  <c r="K109" i="12" s="1"/>
  <c r="F109" i="12"/>
  <c r="E109" i="12"/>
  <c r="D109" i="12"/>
  <c r="A109" i="12"/>
  <c r="B109" i="12" s="1"/>
  <c r="G106" i="12"/>
  <c r="K106" i="12" s="1"/>
  <c r="F106" i="12"/>
  <c r="E106" i="12"/>
  <c r="D106" i="12"/>
  <c r="A106" i="12"/>
  <c r="B106" i="12" s="1"/>
  <c r="G108" i="12"/>
  <c r="K108" i="12" s="1"/>
  <c r="F108" i="12"/>
  <c r="E108" i="12"/>
  <c r="D108" i="12"/>
  <c r="A108" i="12"/>
  <c r="B108" i="12" s="1"/>
  <c r="G102" i="12"/>
  <c r="K102" i="12" s="1"/>
  <c r="F102" i="12"/>
  <c r="E102" i="12"/>
  <c r="D102" i="12"/>
  <c r="A102" i="12"/>
  <c r="B102" i="12" s="1"/>
  <c r="G128" i="12"/>
  <c r="K128" i="12" s="1"/>
  <c r="F128" i="12"/>
  <c r="E128" i="12"/>
  <c r="D128" i="12"/>
  <c r="A128" i="12"/>
  <c r="B128" i="12" s="1"/>
  <c r="G100" i="12"/>
  <c r="K100" i="12" s="1"/>
  <c r="F100" i="12"/>
  <c r="E100" i="12"/>
  <c r="D100" i="12"/>
  <c r="A100" i="12"/>
  <c r="B100" i="12" s="1"/>
  <c r="G110" i="12"/>
  <c r="K110" i="12" s="1"/>
  <c r="F110" i="12"/>
  <c r="E110" i="12"/>
  <c r="D110" i="12"/>
  <c r="A110" i="12"/>
  <c r="B110" i="12" s="1"/>
  <c r="G107" i="12"/>
  <c r="K107" i="12" s="1"/>
  <c r="F107" i="12"/>
  <c r="E107" i="12"/>
  <c r="D107" i="12"/>
  <c r="A107" i="12"/>
  <c r="B107" i="12" s="1"/>
  <c r="G105" i="12"/>
  <c r="K105" i="12" s="1"/>
  <c r="F105" i="12"/>
  <c r="E105" i="12"/>
  <c r="D105" i="12"/>
  <c r="A105" i="12"/>
  <c r="B105" i="12" s="1"/>
  <c r="G101" i="12"/>
  <c r="K101" i="12" s="1"/>
  <c r="F101" i="12"/>
  <c r="E101" i="12"/>
  <c r="D101" i="12"/>
  <c r="A101" i="12"/>
  <c r="B101" i="12" s="1"/>
  <c r="G98" i="12"/>
  <c r="K98" i="12" s="1"/>
  <c r="F98" i="12"/>
  <c r="E98" i="12"/>
  <c r="D98" i="12"/>
  <c r="A98" i="12"/>
  <c r="B98" i="12" s="1"/>
  <c r="G126" i="12"/>
  <c r="K126" i="12" s="1"/>
  <c r="F126" i="12"/>
  <c r="E126" i="12"/>
  <c r="D126" i="12"/>
  <c r="A126" i="12"/>
  <c r="B126" i="12" s="1"/>
  <c r="G97" i="12"/>
  <c r="K97" i="12" s="1"/>
  <c r="F97" i="12"/>
  <c r="E97" i="12"/>
  <c r="D97" i="12"/>
  <c r="A97" i="12"/>
  <c r="B97" i="12" s="1"/>
  <c r="G90" i="12"/>
  <c r="K90" i="12" s="1"/>
  <c r="F90" i="12"/>
  <c r="E90" i="12"/>
  <c r="D90" i="12"/>
  <c r="A90" i="12"/>
  <c r="B90" i="12" s="1"/>
  <c r="G125" i="12"/>
  <c r="K125" i="12" s="1"/>
  <c r="F125" i="12"/>
  <c r="E125" i="12"/>
  <c r="D125" i="12"/>
  <c r="A125" i="12"/>
  <c r="B125" i="12" s="1"/>
  <c r="G99" i="12"/>
  <c r="K99" i="12" s="1"/>
  <c r="F99" i="12"/>
  <c r="E99" i="12"/>
  <c r="D99" i="12"/>
  <c r="A99" i="12"/>
  <c r="B99" i="12" s="1"/>
  <c r="G92" i="12"/>
  <c r="K92" i="12" s="1"/>
  <c r="F92" i="12"/>
  <c r="E92" i="12"/>
  <c r="D92" i="12"/>
  <c r="A92" i="12"/>
  <c r="B92" i="12" s="1"/>
  <c r="G95" i="12"/>
  <c r="K95" i="12" s="1"/>
  <c r="F95" i="12"/>
  <c r="E95" i="12"/>
  <c r="D95" i="12"/>
  <c r="A95" i="12"/>
  <c r="B95" i="12" s="1"/>
  <c r="G86" i="12"/>
  <c r="K86" i="12" s="1"/>
  <c r="F86" i="12"/>
  <c r="E86" i="12"/>
  <c r="D86" i="12"/>
  <c r="A86" i="12"/>
  <c r="B86" i="12" s="1"/>
  <c r="G93" i="12"/>
  <c r="K93" i="12" s="1"/>
  <c r="F93" i="12"/>
  <c r="E93" i="12"/>
  <c r="D93" i="12"/>
  <c r="A93" i="12"/>
  <c r="B93" i="12" s="1"/>
  <c r="G87" i="12"/>
  <c r="K87" i="12" s="1"/>
  <c r="F87" i="12"/>
  <c r="E87" i="12"/>
  <c r="D87" i="12"/>
  <c r="A87" i="12"/>
  <c r="B87" i="12" s="1"/>
  <c r="G89" i="12"/>
  <c r="K89" i="12" s="1"/>
  <c r="F89" i="12"/>
  <c r="E89" i="12"/>
  <c r="D89" i="12"/>
  <c r="A89" i="12"/>
  <c r="B89" i="12" s="1"/>
  <c r="G94" i="12"/>
  <c r="K94" i="12" s="1"/>
  <c r="F94" i="12"/>
  <c r="E94" i="12"/>
  <c r="D94" i="12"/>
  <c r="A94" i="12"/>
  <c r="B94" i="12" s="1"/>
  <c r="G81" i="12"/>
  <c r="K81" i="12" s="1"/>
  <c r="F81" i="12"/>
  <c r="E81" i="12"/>
  <c r="D81" i="12"/>
  <c r="A81" i="12"/>
  <c r="B81" i="12" s="1"/>
  <c r="G82" i="12"/>
  <c r="K82" i="12" s="1"/>
  <c r="F82" i="12"/>
  <c r="E82" i="12"/>
  <c r="D82" i="12"/>
  <c r="A82" i="12"/>
  <c r="B82" i="12" s="1"/>
  <c r="G83" i="12"/>
  <c r="K83" i="12" s="1"/>
  <c r="F83" i="12"/>
  <c r="E83" i="12"/>
  <c r="D83" i="12"/>
  <c r="A83" i="12"/>
  <c r="B83" i="12" s="1"/>
  <c r="G80" i="12"/>
  <c r="K80" i="12" s="1"/>
  <c r="F80" i="12"/>
  <c r="E80" i="12"/>
  <c r="D80" i="12"/>
  <c r="A80" i="12"/>
  <c r="B80" i="12" s="1"/>
  <c r="G69" i="12"/>
  <c r="K69" i="12" s="1"/>
  <c r="F69" i="12"/>
  <c r="E69" i="12"/>
  <c r="D69" i="12"/>
  <c r="A69" i="12"/>
  <c r="B69" i="12" s="1"/>
  <c r="G74" i="12"/>
  <c r="K74" i="12" s="1"/>
  <c r="F74" i="12"/>
  <c r="E74" i="12"/>
  <c r="D74" i="12"/>
  <c r="A74" i="12"/>
  <c r="B74" i="12" s="1"/>
  <c r="G71" i="12"/>
  <c r="K71" i="12" s="1"/>
  <c r="F71" i="12"/>
  <c r="E71" i="12"/>
  <c r="D71" i="12"/>
  <c r="A71" i="12"/>
  <c r="B71" i="12" s="1"/>
  <c r="G77" i="12"/>
  <c r="K77" i="12" s="1"/>
  <c r="F77" i="12"/>
  <c r="E77" i="12"/>
  <c r="D77" i="12"/>
  <c r="A77" i="12"/>
  <c r="B77" i="12" s="1"/>
  <c r="G78" i="12"/>
  <c r="K78" i="12" s="1"/>
  <c r="F78" i="12"/>
  <c r="E78" i="12"/>
  <c r="D78" i="12"/>
  <c r="A78" i="12"/>
  <c r="B78" i="12" s="1"/>
  <c r="G64" i="12"/>
  <c r="K64" i="12" s="1"/>
  <c r="F64" i="12"/>
  <c r="E64" i="12"/>
  <c r="D64" i="12"/>
  <c r="A64" i="12"/>
  <c r="B64" i="12" s="1"/>
  <c r="G68" i="12"/>
  <c r="K68" i="12" s="1"/>
  <c r="F68" i="12"/>
  <c r="E68" i="12"/>
  <c r="D68" i="12"/>
  <c r="A68" i="12"/>
  <c r="B68" i="12" s="1"/>
  <c r="G88" i="12"/>
  <c r="K88" i="12" s="1"/>
  <c r="F88" i="12"/>
  <c r="E88" i="12"/>
  <c r="D88" i="12"/>
  <c r="A88" i="12"/>
  <c r="B88" i="12" s="1"/>
  <c r="G61" i="12"/>
  <c r="F61" i="12"/>
  <c r="E61" i="12"/>
  <c r="D61" i="12"/>
  <c r="A61" i="12"/>
  <c r="B61" i="12" s="1"/>
  <c r="G65" i="12"/>
  <c r="K65" i="12" s="1"/>
  <c r="F65" i="12"/>
  <c r="E65" i="12"/>
  <c r="D65" i="12"/>
  <c r="A65" i="12"/>
  <c r="B65" i="12" s="1"/>
  <c r="G70" i="12"/>
  <c r="K70" i="12" s="1"/>
  <c r="F70" i="12"/>
  <c r="E70" i="12"/>
  <c r="D70" i="12"/>
  <c r="A70" i="12"/>
  <c r="B70" i="12" s="1"/>
  <c r="G76" i="12"/>
  <c r="K76" i="12" s="1"/>
  <c r="F76" i="12"/>
  <c r="E76" i="12"/>
  <c r="D76" i="12"/>
  <c r="A76" i="12"/>
  <c r="B76" i="12" s="1"/>
  <c r="G75" i="12"/>
  <c r="K75" i="12" s="1"/>
  <c r="F75" i="12"/>
  <c r="E75" i="12"/>
  <c r="D75" i="12"/>
  <c r="A75" i="12"/>
  <c r="B75" i="12" s="1"/>
  <c r="G58" i="12"/>
  <c r="K58" i="12" s="1"/>
  <c r="F58" i="12"/>
  <c r="E58" i="12"/>
  <c r="D58" i="12"/>
  <c r="A58" i="12"/>
  <c r="B58" i="12" s="1"/>
  <c r="G54" i="12"/>
  <c r="K54" i="12" s="1"/>
  <c r="F54" i="12"/>
  <c r="E54" i="12"/>
  <c r="D54" i="12"/>
  <c r="A54" i="12"/>
  <c r="B54" i="12" s="1"/>
  <c r="G60" i="12"/>
  <c r="K60" i="12" s="1"/>
  <c r="F60" i="12"/>
  <c r="E60" i="12"/>
  <c r="D60" i="12"/>
  <c r="A60" i="12"/>
  <c r="B60" i="12" s="1"/>
  <c r="G57" i="12"/>
  <c r="K57" i="12" s="1"/>
  <c r="F57" i="12"/>
  <c r="E57" i="12"/>
  <c r="D57" i="12"/>
  <c r="A57" i="12"/>
  <c r="B57" i="12" s="1"/>
  <c r="G79" i="12"/>
  <c r="K79" i="12" s="1"/>
  <c r="F79" i="12"/>
  <c r="E79" i="12"/>
  <c r="D79" i="12"/>
  <c r="A79" i="12"/>
  <c r="B79" i="12" s="1"/>
  <c r="G56" i="12"/>
  <c r="K56" i="12" s="1"/>
  <c r="F56" i="12"/>
  <c r="E56" i="12"/>
  <c r="D56" i="12"/>
  <c r="A56" i="12"/>
  <c r="B56" i="12" s="1"/>
  <c r="G63" i="12"/>
  <c r="K63" i="12" s="1"/>
  <c r="F63" i="12"/>
  <c r="E63" i="12"/>
  <c r="D63" i="12"/>
  <c r="A63" i="12"/>
  <c r="B63" i="12" s="1"/>
  <c r="G49" i="12"/>
  <c r="K49" i="12" s="1"/>
  <c r="F49" i="12"/>
  <c r="E49" i="12"/>
  <c r="D49" i="12"/>
  <c r="A49" i="12"/>
  <c r="B49" i="12" s="1"/>
  <c r="G55" i="12"/>
  <c r="K55" i="12" s="1"/>
  <c r="F55" i="12"/>
  <c r="E55" i="12"/>
  <c r="D55" i="12"/>
  <c r="A55" i="12"/>
  <c r="B55" i="12" s="1"/>
  <c r="G52" i="12"/>
  <c r="K52" i="12" s="1"/>
  <c r="F52" i="12"/>
  <c r="E52" i="12"/>
  <c r="D52" i="12"/>
  <c r="A52" i="12"/>
  <c r="B52" i="12" s="1"/>
  <c r="G53" i="12"/>
  <c r="K53" i="12" s="1"/>
  <c r="F53" i="12"/>
  <c r="E53" i="12"/>
  <c r="D53" i="12"/>
  <c r="A53" i="12"/>
  <c r="B53" i="12" s="1"/>
  <c r="G48" i="12"/>
  <c r="K48" i="12" s="1"/>
  <c r="F48" i="12"/>
  <c r="E48" i="12"/>
  <c r="D48" i="12"/>
  <c r="A48" i="12"/>
  <c r="B48" i="12" s="1"/>
  <c r="G38" i="12"/>
  <c r="K38" i="12" s="1"/>
  <c r="F38" i="12"/>
  <c r="E38" i="12"/>
  <c r="D38" i="12"/>
  <c r="A38" i="12"/>
  <c r="B38" i="12" s="1"/>
  <c r="G45" i="12"/>
  <c r="K45" i="12" s="1"/>
  <c r="F45" i="12"/>
  <c r="E45" i="12"/>
  <c r="D45" i="12"/>
  <c r="A45" i="12"/>
  <c r="B45" i="12" s="1"/>
  <c r="G47" i="12"/>
  <c r="K47" i="12" s="1"/>
  <c r="F47" i="12"/>
  <c r="E47" i="12"/>
  <c r="D47" i="12"/>
  <c r="A47" i="12"/>
  <c r="B47" i="12" s="1"/>
  <c r="G39" i="12"/>
  <c r="K39" i="12" s="1"/>
  <c r="F39" i="12"/>
  <c r="E39" i="12"/>
  <c r="D39" i="12"/>
  <c r="A39" i="12"/>
  <c r="B39" i="12" s="1"/>
  <c r="G73" i="12"/>
  <c r="K73" i="12" s="1"/>
  <c r="F73" i="12"/>
  <c r="E73" i="12"/>
  <c r="D73" i="12"/>
  <c r="A73" i="12"/>
  <c r="B73" i="12" s="1"/>
  <c r="G43" i="12"/>
  <c r="K43" i="12" s="1"/>
  <c r="F43" i="12"/>
  <c r="E43" i="12"/>
  <c r="D43" i="12"/>
  <c r="A43" i="12"/>
  <c r="B43" i="12" s="1"/>
  <c r="G37" i="12"/>
  <c r="K37" i="12" s="1"/>
  <c r="F37" i="12"/>
  <c r="E37" i="12"/>
  <c r="D37" i="12"/>
  <c r="A37" i="12"/>
  <c r="B37" i="12" s="1"/>
  <c r="G40" i="12"/>
  <c r="K40" i="12" s="1"/>
  <c r="F40" i="12"/>
  <c r="E40" i="12"/>
  <c r="D40" i="12"/>
  <c r="A40" i="12"/>
  <c r="B40" i="12" s="1"/>
  <c r="G51" i="12"/>
  <c r="K51" i="12" s="1"/>
  <c r="F51" i="12"/>
  <c r="E51" i="12"/>
  <c r="D51" i="12"/>
  <c r="A51" i="12"/>
  <c r="B51" i="12" s="1"/>
  <c r="G31" i="12"/>
  <c r="K31" i="12" s="1"/>
  <c r="F31" i="12"/>
  <c r="E31" i="12"/>
  <c r="D31" i="12"/>
  <c r="A31" i="12"/>
  <c r="B31" i="12" s="1"/>
  <c r="G34" i="12"/>
  <c r="K34" i="12" s="1"/>
  <c r="F34" i="12"/>
  <c r="E34" i="12"/>
  <c r="D34" i="12"/>
  <c r="A34" i="12"/>
  <c r="B34" i="12" s="1"/>
  <c r="G32" i="12"/>
  <c r="K32" i="12" s="1"/>
  <c r="F32" i="12"/>
  <c r="E32" i="12"/>
  <c r="D32" i="12"/>
  <c r="A32" i="12"/>
  <c r="B32" i="12" s="1"/>
  <c r="G28" i="12"/>
  <c r="K28" i="12" s="1"/>
  <c r="F28" i="12"/>
  <c r="E28" i="12"/>
  <c r="D28" i="12"/>
  <c r="A28" i="12"/>
  <c r="B28" i="12" s="1"/>
  <c r="G24" i="12"/>
  <c r="K24" i="12" s="1"/>
  <c r="F24" i="12"/>
  <c r="E24" i="12"/>
  <c r="D24" i="12"/>
  <c r="A24" i="12"/>
  <c r="B24" i="12" s="1"/>
  <c r="G22" i="12"/>
  <c r="K22" i="12" s="1"/>
  <c r="F22" i="12"/>
  <c r="E22" i="12"/>
  <c r="D22" i="12"/>
  <c r="A22" i="12"/>
  <c r="B22" i="12" s="1"/>
  <c r="G36" i="12"/>
  <c r="K36" i="12" s="1"/>
  <c r="F36" i="12"/>
  <c r="E36" i="12"/>
  <c r="D36" i="12"/>
  <c r="A36" i="12"/>
  <c r="B36" i="12" s="1"/>
  <c r="G30" i="12"/>
  <c r="K30" i="12" s="1"/>
  <c r="F30" i="12"/>
  <c r="E30" i="12"/>
  <c r="D30" i="12"/>
  <c r="A30" i="12"/>
  <c r="B30" i="12" s="1"/>
  <c r="G27" i="12"/>
  <c r="K27" i="12" s="1"/>
  <c r="F27" i="12"/>
  <c r="E27" i="12"/>
  <c r="D27" i="12"/>
  <c r="A27" i="12"/>
  <c r="B27" i="12" s="1"/>
  <c r="G21" i="12"/>
  <c r="K21" i="12" s="1"/>
  <c r="F21" i="12"/>
  <c r="E21" i="12"/>
  <c r="D21" i="12"/>
  <c r="A21" i="12"/>
  <c r="B21" i="12" s="1"/>
  <c r="A11" i="9"/>
  <c r="B11" i="9"/>
  <c r="B41" i="9"/>
  <c r="I33" i="9"/>
  <c r="I32" i="9"/>
  <c r="I31" i="9"/>
  <c r="I37" i="9"/>
  <c r="I36" i="9"/>
  <c r="I35" i="9"/>
  <c r="I34" i="9"/>
  <c r="I30" i="9"/>
  <c r="B40" i="9"/>
  <c r="G14" i="9"/>
  <c r="G120" i="9" a="1"/>
  <c r="G120" i="9" s="1"/>
  <c r="G119" i="9" a="1"/>
  <c r="G119" i="9" s="1"/>
  <c r="G118" i="9" a="1"/>
  <c r="G118" i="9" s="1"/>
  <c r="AZ41" i="9"/>
  <c r="BF41" i="9" s="1"/>
  <c r="AZ40" i="9"/>
  <c r="BD40" i="9" s="1"/>
  <c r="AZ39" i="9"/>
  <c r="BB39" i="9" s="1"/>
  <c r="AZ38" i="9"/>
  <c r="BB38" i="9" s="1"/>
  <c r="AZ37" i="9"/>
  <c r="BB37" i="9" s="1"/>
  <c r="AZ36" i="9"/>
  <c r="BB36" i="9" s="1"/>
  <c r="AZ31" i="9"/>
  <c r="BF31" i="9" s="1"/>
  <c r="AZ30" i="9"/>
  <c r="BD30" i="9" s="1"/>
  <c r="AZ29" i="9"/>
  <c r="BB29" i="9" s="1"/>
  <c r="AZ28" i="9"/>
  <c r="BB28" i="9" s="1"/>
  <c r="AZ26" i="9"/>
  <c r="BB26" i="9" s="1"/>
  <c r="AZ25" i="9"/>
  <c r="BB25" i="9" s="1"/>
  <c r="AZ15" i="9"/>
  <c r="BF15" i="9" s="1"/>
  <c r="G15" i="9"/>
  <c r="B15" i="9"/>
  <c r="AZ14" i="9"/>
  <c r="BD14" i="9" s="1"/>
  <c r="H15" i="9" s="1"/>
  <c r="E14" i="9"/>
  <c r="B14" i="9"/>
  <c r="AZ13" i="9"/>
  <c r="BB13" i="9" s="1"/>
  <c r="G13" i="9"/>
  <c r="E13" i="9"/>
  <c r="B13" i="9"/>
  <c r="AZ12" i="9"/>
  <c r="BB12" i="9" s="1"/>
  <c r="G12" i="9"/>
  <c r="E12" i="9"/>
  <c r="B12" i="9"/>
  <c r="AZ11" i="9"/>
  <c r="BD11" i="9" s="1"/>
  <c r="G11" i="9"/>
  <c r="E11" i="9"/>
  <c r="AZ10" i="9"/>
  <c r="BF10" i="9" s="1"/>
  <c r="G9" i="9"/>
  <c r="E9" i="9"/>
  <c r="B8" i="9"/>
  <c r="BA2" i="9"/>
  <c r="BD38" i="9"/>
  <c r="BF26" i="9"/>
  <c r="H14" i="9"/>
  <c r="BF29" i="9"/>
  <c r="K61" i="12"/>
  <c r="K178" i="12"/>
  <c r="BF38" i="9"/>
  <c r="A17" i="9" l="1"/>
  <c r="B18" i="9"/>
  <c r="BD39" i="9"/>
  <c r="BD29" i="9"/>
  <c r="B19" i="9"/>
  <c r="K145" i="12"/>
  <c r="BD28" i="9"/>
  <c r="H13" i="9" s="1"/>
  <c r="BD12" i="9"/>
  <c r="BD36" i="9"/>
  <c r="BD43" i="9" s="1"/>
  <c r="BF39" i="9"/>
  <c r="H12" i="9"/>
  <c r="BD10" i="9"/>
  <c r="F14" i="9"/>
  <c r="BF36" i="9"/>
  <c r="BB10" i="9"/>
  <c r="F11" i="9" s="1"/>
  <c r="BB11" i="9"/>
  <c r="F12" i="9" s="1"/>
  <c r="BD26" i="9"/>
  <c r="BF12" i="9"/>
  <c r="BF11" i="9"/>
  <c r="F13" i="9"/>
  <c r="BB43" i="9"/>
  <c r="BB32" i="9"/>
  <c r="BF28" i="9"/>
  <c r="BF32" i="9" s="1"/>
  <c r="AE12" i="9"/>
  <c r="BF43" i="9" l="1"/>
  <c r="H11" i="9"/>
  <c r="BD16" i="9"/>
  <c r="BD32" i="9"/>
  <c r="H16" i="9" s="1"/>
  <c r="I19" i="9" s="1"/>
  <c r="BB16" i="9"/>
  <c r="F16" i="9" s="1"/>
  <c r="F2" i="12" s="1"/>
  <c r="BF16" i="9"/>
  <c r="J19" i="9"/>
  <c r="E18" i="9" l="1"/>
  <c r="I259" i="12"/>
  <c r="J259" i="12" s="1"/>
  <c r="F2" i="15"/>
  <c r="I182" i="15" s="1"/>
  <c r="J182" i="15" s="1"/>
  <c r="F2" i="13"/>
  <c r="F2" i="11"/>
  <c r="I113" i="11" s="1"/>
  <c r="J113" i="11" s="1"/>
  <c r="I169" i="12"/>
  <c r="J169" i="12" s="1"/>
  <c r="I167" i="12"/>
  <c r="J167" i="12" s="1"/>
  <c r="I62" i="12"/>
  <c r="J62" i="12" s="1"/>
  <c r="I174" i="12"/>
  <c r="J174" i="12" s="1"/>
  <c r="I236" i="12"/>
  <c r="J236" i="12" s="1"/>
  <c r="I248" i="12"/>
  <c r="J248" i="12" s="1"/>
  <c r="I96" i="12"/>
  <c r="J96" i="12" s="1"/>
  <c r="I137" i="12"/>
  <c r="J137" i="12" s="1"/>
  <c r="I85" i="12"/>
  <c r="J85" i="12" s="1"/>
  <c r="I91" i="12"/>
  <c r="J91" i="12" s="1"/>
  <c r="I72" i="12"/>
  <c r="J72" i="12" s="1"/>
  <c r="I84" i="12"/>
  <c r="J84" i="12" s="1"/>
  <c r="I66" i="12"/>
  <c r="J66" i="12" s="1"/>
  <c r="I67" i="12"/>
  <c r="J67" i="12" s="1"/>
  <c r="I50" i="12"/>
  <c r="J50" i="12" s="1"/>
  <c r="I59" i="12"/>
  <c r="J59" i="12" s="1"/>
  <c r="I44" i="12"/>
  <c r="J44" i="12" s="1"/>
  <c r="I46" i="12"/>
  <c r="J46" i="12" s="1"/>
  <c r="I42" i="12"/>
  <c r="J42" i="12" s="1"/>
  <c r="I41" i="12"/>
  <c r="J41" i="12" s="1"/>
  <c r="I33" i="12"/>
  <c r="J33" i="12" s="1"/>
  <c r="I35" i="12"/>
  <c r="J35" i="12" s="1"/>
  <c r="I26" i="12"/>
  <c r="J26" i="12" s="1"/>
  <c r="I29" i="12"/>
  <c r="J29" i="12" s="1"/>
  <c r="I23" i="12"/>
  <c r="J23" i="12" s="1"/>
  <c r="I25" i="12"/>
  <c r="J25" i="12" s="1"/>
  <c r="I18" i="9"/>
  <c r="E11" i="12"/>
  <c r="AB23" i="9" s="1"/>
  <c r="I231" i="12"/>
  <c r="J231" i="12" s="1"/>
  <c r="I261" i="12"/>
  <c r="J261" i="12" s="1"/>
  <c r="I282" i="12"/>
  <c r="J282" i="12" s="1"/>
  <c r="I246" i="12"/>
  <c r="J246" i="12" s="1"/>
  <c r="I135" i="12"/>
  <c r="J135" i="12" s="1"/>
  <c r="I271" i="12"/>
  <c r="J271" i="12" s="1"/>
  <c r="I71" i="12"/>
  <c r="J71" i="12" s="1"/>
  <c r="I198" i="12"/>
  <c r="J198" i="12" s="1"/>
  <c r="I166" i="12"/>
  <c r="J166" i="12" s="1"/>
  <c r="I76" i="12"/>
  <c r="J76" i="12" s="1"/>
  <c r="I127" i="12"/>
  <c r="J127" i="12" s="1"/>
  <c r="I100" i="12"/>
  <c r="J100" i="12" s="1"/>
  <c r="I45" i="12"/>
  <c r="J45" i="12" s="1"/>
  <c r="I219" i="12"/>
  <c r="J219" i="12" s="1"/>
  <c r="I58" i="12"/>
  <c r="J58" i="12" s="1"/>
  <c r="I240" i="12"/>
  <c r="J240" i="12" s="1"/>
  <c r="I117" i="12"/>
  <c r="J117" i="12" s="1"/>
  <c r="I265" i="12"/>
  <c r="J265" i="12" s="1"/>
  <c r="I86" i="12"/>
  <c r="J86" i="12" s="1"/>
  <c r="I57" i="12"/>
  <c r="J57" i="12" s="1"/>
  <c r="I229" i="12"/>
  <c r="J229" i="12" s="1"/>
  <c r="I105" i="12"/>
  <c r="J105" i="12" s="1"/>
  <c r="I212" i="12"/>
  <c r="J212" i="12" s="1"/>
  <c r="I206" i="12"/>
  <c r="J206" i="12" s="1"/>
  <c r="I118" i="12"/>
  <c r="J118" i="12" s="1"/>
  <c r="I115" i="12"/>
  <c r="J115" i="12" s="1"/>
  <c r="I129" i="12"/>
  <c r="J129" i="12" s="1"/>
  <c r="I230" i="12"/>
  <c r="J230" i="12" s="1"/>
  <c r="I120" i="12"/>
  <c r="J120" i="12" s="1"/>
  <c r="I244" i="12"/>
  <c r="J244" i="12" s="1"/>
  <c r="I60" i="12"/>
  <c r="J60" i="12" s="1"/>
  <c r="I175" i="12"/>
  <c r="J175" i="12" s="1"/>
  <c r="I52" i="12"/>
  <c r="J52" i="12" s="1"/>
  <c r="I257" i="12"/>
  <c r="J257" i="12" s="1"/>
  <c r="I172" i="12"/>
  <c r="J172" i="12" s="1"/>
  <c r="I121" i="12"/>
  <c r="J121" i="12" s="1"/>
  <c r="I134" i="12"/>
  <c r="J134" i="12" s="1"/>
  <c r="I193" i="12"/>
  <c r="J193" i="12" s="1"/>
  <c r="I221" i="12"/>
  <c r="J221" i="12" s="1"/>
  <c r="I189" i="12"/>
  <c r="J189" i="12" s="1"/>
  <c r="I104" i="12"/>
  <c r="J104" i="12" s="1"/>
  <c r="I195" i="12"/>
  <c r="J195" i="12" s="1"/>
  <c r="I283" i="12"/>
  <c r="J283" i="12" s="1"/>
  <c r="I187" i="12"/>
  <c r="J187" i="12" s="1"/>
  <c r="E14" i="12"/>
  <c r="AB20" i="9" s="1"/>
  <c r="I124" i="12"/>
  <c r="J124" i="12" s="1"/>
  <c r="I77" i="12"/>
  <c r="J77" i="12" s="1"/>
  <c r="I140" i="12"/>
  <c r="J140" i="12" s="1"/>
  <c r="I180" i="12"/>
  <c r="J180" i="12" s="1"/>
  <c r="I70" i="12"/>
  <c r="J70" i="12" s="1"/>
  <c r="I110" i="12"/>
  <c r="J110" i="12" s="1"/>
  <c r="I202" i="12"/>
  <c r="J202" i="12" s="1"/>
  <c r="I92" i="12"/>
  <c r="J92" i="12" s="1"/>
  <c r="I203" i="12"/>
  <c r="J203" i="12" s="1"/>
  <c r="I273" i="12"/>
  <c r="E15" i="12" s="1"/>
  <c r="AB21" i="9" s="1"/>
  <c r="I270" i="12"/>
  <c r="J270" i="12" s="1"/>
  <c r="I101" i="12"/>
  <c r="J101" i="12" s="1"/>
  <c r="I79" i="12"/>
  <c r="J79" i="12" s="1"/>
  <c r="I128" i="12"/>
  <c r="J128" i="12" s="1"/>
  <c r="I256" i="12"/>
  <c r="J256" i="12" s="1"/>
  <c r="I63" i="12"/>
  <c r="J63" i="12" s="1"/>
  <c r="I119" i="12"/>
  <c r="J119" i="12" s="1"/>
  <c r="I178" i="12"/>
  <c r="J178" i="12" s="1"/>
  <c r="I235" i="12"/>
  <c r="J235" i="12" s="1"/>
  <c r="I68" i="12"/>
  <c r="J68" i="12" s="1"/>
  <c r="I152" i="12"/>
  <c r="E6" i="12" s="1"/>
  <c r="AB11" i="9" s="1"/>
  <c r="I267" i="12"/>
  <c r="J267" i="12" s="1"/>
  <c r="I269" i="12"/>
  <c r="J269" i="12" s="1"/>
  <c r="I49" i="12"/>
  <c r="J49" i="12" s="1"/>
  <c r="E16" i="12"/>
  <c r="I65" i="12"/>
  <c r="J65" i="12" s="1"/>
  <c r="I90" i="12"/>
  <c r="J90" i="12" s="1"/>
  <c r="I27" i="12"/>
  <c r="J27" i="12" s="1"/>
  <c r="I136" i="12"/>
  <c r="J136" i="12" s="1"/>
  <c r="I191" i="12"/>
  <c r="J191" i="12" s="1"/>
  <c r="I170" i="12"/>
  <c r="J170" i="12" s="1"/>
  <c r="I34" i="12"/>
  <c r="J34" i="12" s="1"/>
  <c r="I186" i="12"/>
  <c r="J186" i="12" s="1"/>
  <c r="I22" i="12"/>
  <c r="J22" i="12" s="1"/>
  <c r="I181" i="12"/>
  <c r="J181" i="12" s="1"/>
  <c r="I260" i="12"/>
  <c r="J260" i="12" s="1"/>
  <c r="E9" i="12"/>
  <c r="AB14" i="9" s="1"/>
  <c r="I238" i="12"/>
  <c r="J238" i="12" s="1"/>
  <c r="I99" i="12"/>
  <c r="J99" i="12" s="1"/>
  <c r="I262" i="12"/>
  <c r="J262" i="12" s="1"/>
  <c r="I123" i="12"/>
  <c r="J123" i="12" s="1"/>
  <c r="I98" i="12"/>
  <c r="J98" i="12" s="1"/>
  <c r="I197" i="12"/>
  <c r="J197" i="12" s="1"/>
  <c r="I81" i="12"/>
  <c r="J81" i="12" s="1"/>
  <c r="I75" i="12"/>
  <c r="J75" i="12" s="1"/>
  <c r="I112" i="12"/>
  <c r="J112" i="12" s="1"/>
  <c r="I130" i="12"/>
  <c r="J130" i="12" s="1"/>
  <c r="I108" i="12"/>
  <c r="J108" i="12" s="1"/>
  <c r="I55" i="12"/>
  <c r="J55" i="12" s="1"/>
  <c r="I97" i="12"/>
  <c r="J97" i="12" s="1"/>
  <c r="I51" i="12"/>
  <c r="J51" i="12" s="1"/>
  <c r="I61" i="12"/>
  <c r="J61" i="12" s="1"/>
  <c r="I224" i="12"/>
  <c r="J224" i="12" s="1"/>
  <c r="I216" i="12"/>
  <c r="J216" i="12" s="1"/>
  <c r="I250" i="12"/>
  <c r="J250" i="12" s="1"/>
  <c r="I183" i="12"/>
  <c r="J183" i="12" s="1"/>
  <c r="I201" i="12"/>
  <c r="J201" i="12" s="1"/>
  <c r="I89" i="12"/>
  <c r="J89" i="12" s="1"/>
  <c r="I109" i="12"/>
  <c r="J109" i="12" s="1"/>
  <c r="I133" i="12"/>
  <c r="J133" i="12" s="1"/>
  <c r="I31" i="12"/>
  <c r="J31" i="12" s="1"/>
  <c r="I106" i="12"/>
  <c r="J106" i="12" s="1"/>
  <c r="I69" i="12"/>
  <c r="J69" i="12" s="1"/>
  <c r="I222" i="12"/>
  <c r="J222" i="12" s="1"/>
  <c r="I213" i="12"/>
  <c r="J213" i="12" s="1"/>
  <c r="I225" i="12"/>
  <c r="J225" i="12" s="1"/>
  <c r="I239" i="12"/>
  <c r="J239" i="12" s="1"/>
  <c r="I245" i="12"/>
  <c r="J245" i="12" s="1"/>
  <c r="I194" i="12"/>
  <c r="J194" i="12" s="1"/>
  <c r="I266" i="12"/>
  <c r="J266" i="12" s="1"/>
  <c r="I80" i="12"/>
  <c r="J80" i="12" s="1"/>
  <c r="I30" i="12"/>
  <c r="J30" i="12" s="1"/>
  <c r="I241" i="12"/>
  <c r="J241" i="12" s="1"/>
  <c r="I158" i="12"/>
  <c r="E8" i="12" s="1"/>
  <c r="AB13" i="9" s="1"/>
  <c r="I78" i="12"/>
  <c r="J78" i="12" s="1"/>
  <c r="I168" i="12"/>
  <c r="J168" i="12" s="1"/>
  <c r="I228" i="12"/>
  <c r="J228" i="12" s="1"/>
  <c r="E5" i="12"/>
  <c r="AB9" i="9" s="1"/>
  <c r="I93" i="12"/>
  <c r="J93" i="12" s="1"/>
  <c r="I95" i="12"/>
  <c r="J95" i="12" s="1"/>
  <c r="I264" i="12"/>
  <c r="J264" i="12" s="1"/>
  <c r="I220" i="12"/>
  <c r="J220" i="12" s="1"/>
  <c r="I281" i="12"/>
  <c r="J281" i="12" s="1"/>
  <c r="I142" i="12"/>
  <c r="J142" i="12" s="1"/>
  <c r="I268" i="12"/>
  <c r="J268" i="12" s="1"/>
  <c r="I251" i="12"/>
  <c r="J251" i="12" s="1"/>
  <c r="I32" i="12"/>
  <c r="J32" i="12" s="1"/>
  <c r="I56" i="12"/>
  <c r="J56" i="12" s="1"/>
  <c r="I37" i="12"/>
  <c r="J37" i="12" s="1"/>
  <c r="I263" i="12"/>
  <c r="J263" i="12" s="1"/>
  <c r="E10" i="12"/>
  <c r="AB15" i="9" s="1"/>
  <c r="I113" i="12"/>
  <c r="J113" i="12" s="1"/>
  <c r="I116" i="12"/>
  <c r="J116" i="12" s="1"/>
  <c r="I226" i="12"/>
  <c r="J226" i="12" s="1"/>
  <c r="I204" i="12"/>
  <c r="J204" i="12" s="1"/>
  <c r="I253" i="12"/>
  <c r="J253" i="12" s="1"/>
  <c r="I126" i="12"/>
  <c r="J126" i="12" s="1"/>
  <c r="I171" i="12"/>
  <c r="J171" i="12" s="1"/>
  <c r="I48" i="12"/>
  <c r="J48" i="12" s="1"/>
  <c r="I234" i="12"/>
  <c r="J234" i="12" s="1"/>
  <c r="I144" i="12"/>
  <c r="E7" i="12" s="1"/>
  <c r="I215" i="12"/>
  <c r="J215" i="12" s="1"/>
  <c r="I242" i="12"/>
  <c r="J242" i="12" s="1"/>
  <c r="I227" i="12"/>
  <c r="J227" i="12" s="1"/>
  <c r="I24" i="12"/>
  <c r="J24" i="12" s="1"/>
  <c r="I233" i="12"/>
  <c r="J233" i="12" s="1"/>
  <c r="I218" i="12"/>
  <c r="J218" i="12" s="1"/>
  <c r="I21" i="12"/>
  <c r="J21" i="12" s="1"/>
  <c r="E12" i="12"/>
  <c r="AB16" i="9" s="1"/>
  <c r="I122" i="12"/>
  <c r="J122" i="12" s="1"/>
  <c r="I40" i="12"/>
  <c r="J40" i="12" s="1"/>
  <c r="I131" i="12"/>
  <c r="J131" i="12" s="1"/>
  <c r="I107" i="12"/>
  <c r="J107" i="12" s="1"/>
  <c r="I165" i="12"/>
  <c r="J165" i="12" s="1"/>
  <c r="I232" i="12"/>
  <c r="J232" i="12" s="1"/>
  <c r="I254" i="12"/>
  <c r="J254" i="12" s="1"/>
  <c r="I196" i="12"/>
  <c r="J196" i="12" s="1"/>
  <c r="I272" i="12"/>
  <c r="J272" i="12" s="1"/>
  <c r="I184" i="12"/>
  <c r="J184" i="12" s="1"/>
  <c r="I53" i="12"/>
  <c r="J53" i="12" s="1"/>
  <c r="I284" i="12"/>
  <c r="J284" i="12" s="1"/>
  <c r="I132" i="12"/>
  <c r="J132" i="12" s="1"/>
  <c r="I249" i="12"/>
  <c r="J249" i="12" s="1"/>
  <c r="I208" i="12"/>
  <c r="J208" i="12" s="1"/>
  <c r="I223" i="12"/>
  <c r="J223" i="12" s="1"/>
  <c r="I205" i="12"/>
  <c r="J205" i="12" s="1"/>
  <c r="I54" i="12"/>
  <c r="J54" i="12" s="1"/>
  <c r="I199" i="12"/>
  <c r="J199" i="12" s="1"/>
  <c r="I74" i="12"/>
  <c r="J74" i="12" s="1"/>
  <c r="I190" i="12"/>
  <c r="J190" i="12" s="1"/>
  <c r="I139" i="12"/>
  <c r="J139" i="12" s="1"/>
  <c r="I173" i="12"/>
  <c r="J173" i="12" s="1"/>
  <c r="I73" i="12"/>
  <c r="J73" i="12" s="1"/>
  <c r="I207" i="12"/>
  <c r="J207" i="12" s="1"/>
  <c r="I217" i="12"/>
  <c r="J217" i="12" s="1"/>
  <c r="I103" i="12"/>
  <c r="J103" i="12" s="1"/>
  <c r="I82" i="12"/>
  <c r="J82" i="12" s="1"/>
  <c r="I243" i="12"/>
  <c r="J243" i="12" s="1"/>
  <c r="I210" i="12"/>
  <c r="J210" i="12" s="1"/>
  <c r="I141" i="12"/>
  <c r="J141" i="12" s="1"/>
  <c r="I111" i="12"/>
  <c r="J111" i="12" s="1"/>
  <c r="I211" i="12"/>
  <c r="J211" i="12" s="1"/>
  <c r="I38" i="12"/>
  <c r="J38" i="12" s="1"/>
  <c r="I214" i="12"/>
  <c r="J214" i="12" s="1"/>
  <c r="I258" i="12"/>
  <c r="J258" i="12" s="1"/>
  <c r="I83" i="12"/>
  <c r="J83" i="12" s="1"/>
  <c r="I87" i="12"/>
  <c r="J87" i="12" s="1"/>
  <c r="I209" i="12"/>
  <c r="J209" i="12" s="1"/>
  <c r="I177" i="12"/>
  <c r="J177" i="12" s="1"/>
  <c r="I143" i="12"/>
  <c r="J143" i="12" s="1"/>
  <c r="I36" i="12"/>
  <c r="J36" i="12" s="1"/>
  <c r="I252" i="12"/>
  <c r="J252" i="12" s="1"/>
  <c r="I247" i="12"/>
  <c r="J247" i="12" s="1"/>
  <c r="I28" i="12"/>
  <c r="J28" i="12" s="1"/>
  <c r="I43" i="12"/>
  <c r="J43" i="12" s="1"/>
  <c r="I138" i="12"/>
  <c r="J138" i="12" s="1"/>
  <c r="I114" i="12"/>
  <c r="J114" i="12" s="1"/>
  <c r="E13" i="12"/>
  <c r="AB18" i="9" s="1"/>
  <c r="I39" i="12"/>
  <c r="J39" i="12" s="1"/>
  <c r="I237" i="12"/>
  <c r="J237" i="12" s="1"/>
  <c r="I94" i="12"/>
  <c r="J94" i="12" s="1"/>
  <c r="I102" i="12"/>
  <c r="J102" i="12" s="1"/>
  <c r="I255" i="12"/>
  <c r="J255" i="12" s="1"/>
  <c r="I125" i="12"/>
  <c r="J125" i="12" s="1"/>
  <c r="I164" i="12"/>
  <c r="J164" i="12" s="1"/>
  <c r="I64" i="12"/>
  <c r="J64" i="12" s="1"/>
  <c r="I88" i="12"/>
  <c r="J88" i="12" s="1"/>
  <c r="I200" i="12"/>
  <c r="J200" i="12" s="1"/>
  <c r="I192" i="12"/>
  <c r="J192" i="12" s="1"/>
  <c r="I47" i="12"/>
  <c r="J47" i="12" s="1"/>
  <c r="I109" i="15"/>
  <c r="E9" i="15" s="1"/>
  <c r="AE13" i="9" s="1"/>
  <c r="I43" i="15"/>
  <c r="J43" i="15" s="1"/>
  <c r="I130" i="15"/>
  <c r="J130" i="15" s="1"/>
  <c r="I171" i="15"/>
  <c r="J171" i="15" s="1"/>
  <c r="I157" i="15"/>
  <c r="J157" i="15" s="1"/>
  <c r="I100" i="15"/>
  <c r="J100" i="15" s="1"/>
  <c r="I62" i="15"/>
  <c r="J62" i="15" s="1"/>
  <c r="I53" i="15"/>
  <c r="J53" i="15" s="1"/>
  <c r="I179" i="15"/>
  <c r="J179" i="15" s="1"/>
  <c r="I48" i="15"/>
  <c r="J48" i="15" s="1"/>
  <c r="I67" i="15"/>
  <c r="J67" i="15" s="1"/>
  <c r="I80" i="15"/>
  <c r="J80" i="15" s="1"/>
  <c r="I85" i="15"/>
  <c r="J85" i="15" s="1"/>
  <c r="I96" i="15"/>
  <c r="J96" i="15" s="1"/>
  <c r="I149" i="15"/>
  <c r="J149" i="15" s="1"/>
  <c r="I35" i="15"/>
  <c r="J35" i="15" s="1"/>
  <c r="I168" i="15"/>
  <c r="J168" i="15" s="1"/>
  <c r="I36" i="15"/>
  <c r="J36" i="15" s="1"/>
  <c r="I153" i="15"/>
  <c r="J153" i="15" s="1"/>
  <c r="I63" i="15"/>
  <c r="J63" i="15" s="1"/>
  <c r="I188" i="15"/>
  <c r="J188" i="15" s="1"/>
  <c r="I89" i="15"/>
  <c r="J89" i="15" s="1"/>
  <c r="I160" i="15"/>
  <c r="J160" i="15" s="1"/>
  <c r="I115" i="15"/>
  <c r="J115" i="15" s="1"/>
  <c r="I76" i="15"/>
  <c r="J76" i="15" s="1"/>
  <c r="I64" i="15"/>
  <c r="J64" i="15" s="1"/>
  <c r="I79" i="15"/>
  <c r="J79" i="15" s="1"/>
  <c r="I66" i="15"/>
  <c r="J66" i="15" s="1"/>
  <c r="I184" i="15"/>
  <c r="J184" i="15" s="1"/>
  <c r="I46" i="15"/>
  <c r="J46" i="15" s="1"/>
  <c r="I146" i="15"/>
  <c r="J146" i="15" s="1"/>
  <c r="I138" i="15"/>
  <c r="J138" i="15" s="1"/>
  <c r="I135" i="15"/>
  <c r="J135" i="15" s="1"/>
  <c r="I49" i="15"/>
  <c r="J49" i="15" s="1"/>
  <c r="I165" i="15"/>
  <c r="J165" i="15" s="1"/>
  <c r="I32" i="15"/>
  <c r="J32" i="15" s="1"/>
  <c r="I173" i="15"/>
  <c r="J173" i="15" s="1"/>
  <c r="I97" i="15"/>
  <c r="J97" i="15" s="1"/>
  <c r="I75" i="15"/>
  <c r="J75" i="15" s="1"/>
  <c r="I90" i="15"/>
  <c r="J90" i="15" s="1"/>
  <c r="I185" i="15"/>
  <c r="J185" i="15" s="1"/>
  <c r="I131" i="15"/>
  <c r="J131" i="15" s="1"/>
  <c r="AC12" i="9"/>
  <c r="E3" i="12" l="1"/>
  <c r="I98" i="11"/>
  <c r="J98" i="11" s="1"/>
  <c r="I190" i="15"/>
  <c r="J190" i="15" s="1"/>
  <c r="I148" i="15"/>
  <c r="J148" i="15" s="1"/>
  <c r="I140" i="15"/>
  <c r="J140" i="15" s="1"/>
  <c r="I126" i="15"/>
  <c r="J126" i="15" s="1"/>
  <c r="E10" i="15"/>
  <c r="AE14" i="9" s="1"/>
  <c r="I159" i="15"/>
  <c r="J159" i="15" s="1"/>
  <c r="I134" i="15"/>
  <c r="J134" i="15" s="1"/>
  <c r="I162" i="15"/>
  <c r="J162" i="15" s="1"/>
  <c r="I176" i="15"/>
  <c r="J176" i="15" s="1"/>
  <c r="I187" i="15"/>
  <c r="J187" i="15" s="1"/>
  <c r="I152" i="15"/>
  <c r="J152" i="15" s="1"/>
  <c r="I204" i="15"/>
  <c r="E15" i="15" s="1"/>
  <c r="AE21" i="9" s="1"/>
  <c r="I98" i="15"/>
  <c r="E6" i="15" s="1"/>
  <c r="I103" i="15"/>
  <c r="I107" i="15" s="1"/>
  <c r="J107" i="15" s="1"/>
  <c r="E5" i="15"/>
  <c r="I194" i="15"/>
  <c r="I201" i="15" s="1"/>
  <c r="J201" i="15" s="1"/>
  <c r="I22" i="15"/>
  <c r="J22" i="15" s="1"/>
  <c r="I186" i="15"/>
  <c r="J186" i="15" s="1"/>
  <c r="I139" i="15"/>
  <c r="J139" i="15" s="1"/>
  <c r="I86" i="15"/>
  <c r="J86" i="15" s="1"/>
  <c r="I92" i="15"/>
  <c r="J92" i="15" s="1"/>
  <c r="I73" i="15"/>
  <c r="J73" i="15" s="1"/>
  <c r="I136" i="15"/>
  <c r="J136" i="15" s="1"/>
  <c r="I127" i="15"/>
  <c r="J127" i="15" s="1"/>
  <c r="I84" i="15"/>
  <c r="J84" i="15" s="1"/>
  <c r="I39" i="15"/>
  <c r="J39" i="15" s="1"/>
  <c r="I161" i="15"/>
  <c r="J161" i="15" s="1"/>
  <c r="E13" i="15"/>
  <c r="AE18" i="9" s="1"/>
  <c r="I132" i="15"/>
  <c r="J132" i="15" s="1"/>
  <c r="I175" i="15"/>
  <c r="J175" i="15" s="1"/>
  <c r="I191" i="15"/>
  <c r="J191" i="15" s="1"/>
  <c r="I129" i="15"/>
  <c r="J129" i="15" s="1"/>
  <c r="I151" i="15"/>
  <c r="J151" i="15" s="1"/>
  <c r="I133" i="15"/>
  <c r="J133" i="15" s="1"/>
  <c r="I93" i="15"/>
  <c r="J93" i="15" s="1"/>
  <c r="I38" i="15"/>
  <c r="J38" i="15" s="1"/>
  <c r="I183" i="15"/>
  <c r="J183" i="15" s="1"/>
  <c r="I156" i="15"/>
  <c r="J156" i="15" s="1"/>
  <c r="I81" i="15"/>
  <c r="J81" i="15" s="1"/>
  <c r="I174" i="15"/>
  <c r="J174" i="15" s="1"/>
  <c r="I209" i="15"/>
  <c r="E17" i="15" s="1"/>
  <c r="I172" i="15"/>
  <c r="J172" i="15" s="1"/>
  <c r="E14" i="15"/>
  <c r="AE20" i="9" s="1"/>
  <c r="I150" i="15"/>
  <c r="J150" i="15" s="1"/>
  <c r="E11" i="15"/>
  <c r="AE15" i="9" s="1"/>
  <c r="AF15" i="9" s="1"/>
  <c r="I137" i="15"/>
  <c r="J137" i="15" s="1"/>
  <c r="I69" i="15"/>
  <c r="J69" i="15" s="1"/>
  <c r="I180" i="15"/>
  <c r="J180" i="15" s="1"/>
  <c r="I54" i="15"/>
  <c r="J54" i="15" s="1"/>
  <c r="I21" i="15"/>
  <c r="J21" i="15" s="1"/>
  <c r="I143" i="15"/>
  <c r="J143" i="15" s="1"/>
  <c r="I163" i="15"/>
  <c r="J163" i="15" s="1"/>
  <c r="I117" i="15"/>
  <c r="J117" i="15" s="1"/>
  <c r="I37" i="15"/>
  <c r="J37" i="15" s="1"/>
  <c r="I145" i="15"/>
  <c r="J145" i="15" s="1"/>
  <c r="I164" i="15"/>
  <c r="J164" i="15" s="1"/>
  <c r="I167" i="15"/>
  <c r="J167" i="15" s="1"/>
  <c r="I27" i="15"/>
  <c r="J27" i="15" s="1"/>
  <c r="I193" i="15"/>
  <c r="J193" i="15" s="1"/>
  <c r="I71" i="15"/>
  <c r="J71" i="15" s="1"/>
  <c r="I124" i="15"/>
  <c r="J124" i="15" s="1"/>
  <c r="I57" i="15"/>
  <c r="J57" i="15" s="1"/>
  <c r="I166" i="15"/>
  <c r="J166" i="15" s="1"/>
  <c r="E12" i="15"/>
  <c r="AE16" i="9" s="1"/>
  <c r="I50" i="15"/>
  <c r="J50" i="15" s="1"/>
  <c r="I72" i="15"/>
  <c r="J72" i="15" s="1"/>
  <c r="I55" i="15"/>
  <c r="J55" i="15" s="1"/>
  <c r="I154" i="15"/>
  <c r="J154" i="15" s="1"/>
  <c r="I147" i="15"/>
  <c r="J147" i="15" s="1"/>
  <c r="I120" i="15"/>
  <c r="J120" i="15" s="1"/>
  <c r="I192" i="15"/>
  <c r="J192" i="15" s="1"/>
  <c r="I58" i="15"/>
  <c r="J58" i="15" s="1"/>
  <c r="I83" i="15"/>
  <c r="J83" i="15" s="1"/>
  <c r="I169" i="15"/>
  <c r="J169" i="15" s="1"/>
  <c r="I59" i="15"/>
  <c r="J59" i="15" s="1"/>
  <c r="I44" i="15"/>
  <c r="J44" i="15" s="1"/>
  <c r="I141" i="15"/>
  <c r="J141" i="15" s="1"/>
  <c r="I91" i="15"/>
  <c r="J91" i="15" s="1"/>
  <c r="I144" i="15"/>
  <c r="J144" i="15" s="1"/>
  <c r="I155" i="15"/>
  <c r="J155" i="15" s="1"/>
  <c r="I68" i="15"/>
  <c r="J68" i="15" s="1"/>
  <c r="I94" i="15"/>
  <c r="J94" i="15" s="1"/>
  <c r="I52" i="15"/>
  <c r="J52" i="15" s="1"/>
  <c r="I26" i="15"/>
  <c r="J26" i="15" s="1"/>
  <c r="I95" i="15"/>
  <c r="J95" i="15" s="1"/>
  <c r="I142" i="15"/>
  <c r="J142" i="15" s="1"/>
  <c r="I88" i="15"/>
  <c r="J88" i="15" s="1"/>
  <c r="I177" i="15"/>
  <c r="J177" i="15" s="1"/>
  <c r="I123" i="15"/>
  <c r="J123" i="15" s="1"/>
  <c r="I40" i="15"/>
  <c r="J40" i="15" s="1"/>
  <c r="I121" i="15"/>
  <c r="J121" i="15" s="1"/>
  <c r="I74" i="15"/>
  <c r="J74" i="15" s="1"/>
  <c r="I118" i="15"/>
  <c r="J118" i="15" s="1"/>
  <c r="I158" i="15"/>
  <c r="J158" i="15" s="1"/>
  <c r="I178" i="15"/>
  <c r="J178" i="15" s="1"/>
  <c r="I128" i="15"/>
  <c r="J128" i="15" s="1"/>
  <c r="I181" i="15"/>
  <c r="J181" i="15" s="1"/>
  <c r="I159" i="13"/>
  <c r="J159" i="13" s="1"/>
  <c r="I125" i="13"/>
  <c r="J125" i="13" s="1"/>
  <c r="I114" i="13"/>
  <c r="J114" i="13" s="1"/>
  <c r="I53" i="13"/>
  <c r="J53" i="13" s="1"/>
  <c r="I77" i="11"/>
  <c r="J77" i="11" s="1"/>
  <c r="I57" i="11"/>
  <c r="J57" i="11" s="1"/>
  <c r="I157" i="11"/>
  <c r="J157" i="11" s="1"/>
  <c r="I114" i="11"/>
  <c r="I115" i="11" s="1"/>
  <c r="J115" i="11" s="1"/>
  <c r="I110" i="11"/>
  <c r="J110" i="11" s="1"/>
  <c r="I55" i="11"/>
  <c r="J55" i="11" s="1"/>
  <c r="I54" i="11"/>
  <c r="J54" i="11" s="1"/>
  <c r="I24" i="11"/>
  <c r="J24" i="11" s="1"/>
  <c r="I56" i="11"/>
  <c r="J56" i="11" s="1"/>
  <c r="I137" i="11"/>
  <c r="J137" i="11" s="1"/>
  <c r="I65" i="11"/>
  <c r="J65" i="11" s="1"/>
  <c r="I90" i="11"/>
  <c r="J90" i="11" s="1"/>
  <c r="I80" i="11"/>
  <c r="J80" i="11" s="1"/>
  <c r="I39" i="11"/>
  <c r="J39" i="11" s="1"/>
  <c r="I27" i="11"/>
  <c r="J27" i="11" s="1"/>
  <c r="I160" i="11"/>
  <c r="J160" i="11" s="1"/>
  <c r="I53" i="11"/>
  <c r="J53" i="11" s="1"/>
  <c r="I49" i="11"/>
  <c r="J49" i="11" s="1"/>
  <c r="I89" i="11"/>
  <c r="J89" i="11" s="1"/>
  <c r="I75" i="11"/>
  <c r="J75" i="11" s="1"/>
  <c r="I60" i="11"/>
  <c r="J60" i="11" s="1"/>
  <c r="I152" i="11"/>
  <c r="J152" i="11" s="1"/>
  <c r="I46" i="11"/>
  <c r="J46" i="11" s="1"/>
  <c r="I144" i="11"/>
  <c r="J144" i="11" s="1"/>
  <c r="I102" i="11"/>
  <c r="J102" i="11" s="1"/>
  <c r="I82" i="11"/>
  <c r="J82" i="11" s="1"/>
  <c r="I95" i="11"/>
  <c r="J95" i="11" s="1"/>
  <c r="I148" i="11"/>
  <c r="J148" i="11" s="1"/>
  <c r="I111" i="11"/>
  <c r="J111" i="11" s="1"/>
  <c r="I135" i="11"/>
  <c r="J135" i="11" s="1"/>
  <c r="I151" i="11"/>
  <c r="J151" i="11" s="1"/>
  <c r="I70" i="11"/>
  <c r="J70" i="11" s="1"/>
  <c r="I52" i="11"/>
  <c r="J52" i="11" s="1"/>
  <c r="I29" i="11"/>
  <c r="J29" i="11" s="1"/>
  <c r="I96" i="11"/>
  <c r="J96" i="11" s="1"/>
  <c r="I85" i="11"/>
  <c r="J85" i="11" s="1"/>
  <c r="I92" i="11"/>
  <c r="J92" i="11" s="1"/>
  <c r="I83" i="11"/>
  <c r="J83" i="11" s="1"/>
  <c r="I103" i="11"/>
  <c r="J103" i="11" s="1"/>
  <c r="I68" i="11"/>
  <c r="J68" i="11" s="1"/>
  <c r="I94" i="11"/>
  <c r="J94" i="11" s="1"/>
  <c r="E12" i="11"/>
  <c r="AA16" i="9" s="1"/>
  <c r="I93" i="11"/>
  <c r="J93" i="11" s="1"/>
  <c r="I128" i="11"/>
  <c r="I129" i="11" s="1"/>
  <c r="J129" i="11" s="1"/>
  <c r="I153" i="11"/>
  <c r="J153" i="11" s="1"/>
  <c r="I164" i="11"/>
  <c r="E16" i="11" s="1"/>
  <c r="AA22" i="9" s="1"/>
  <c r="I61" i="11"/>
  <c r="J61" i="11" s="1"/>
  <c r="I162" i="11"/>
  <c r="I43" i="11"/>
  <c r="J43" i="11" s="1"/>
  <c r="I73" i="11"/>
  <c r="J73" i="11" s="1"/>
  <c r="I106" i="11"/>
  <c r="J106" i="11" s="1"/>
  <c r="I86" i="11"/>
  <c r="J86" i="11" s="1"/>
  <c r="I32" i="11"/>
  <c r="J32" i="11" s="1"/>
  <c r="I72" i="11"/>
  <c r="J72" i="11" s="1"/>
  <c r="I62" i="11"/>
  <c r="J62" i="11" s="1"/>
  <c r="I138" i="11"/>
  <c r="J138" i="11" s="1"/>
  <c r="I79" i="11"/>
  <c r="J79" i="11" s="1"/>
  <c r="I150" i="11"/>
  <c r="J150" i="11" s="1"/>
  <c r="I22" i="11"/>
  <c r="J22" i="11" s="1"/>
  <c r="I26" i="11"/>
  <c r="J26" i="11" s="1"/>
  <c r="I36" i="11"/>
  <c r="J36" i="11" s="1"/>
  <c r="I41" i="11"/>
  <c r="J41" i="11" s="1"/>
  <c r="I71" i="11"/>
  <c r="J71" i="11" s="1"/>
  <c r="I159" i="11"/>
  <c r="J159" i="11" s="1"/>
  <c r="I122" i="11"/>
  <c r="I45" i="11"/>
  <c r="J45" i="11" s="1"/>
  <c r="E10" i="11"/>
  <c r="AA14" i="9" s="1"/>
  <c r="I76" i="11"/>
  <c r="J76" i="11" s="1"/>
  <c r="I147" i="11"/>
  <c r="J147" i="11" s="1"/>
  <c r="I34" i="11"/>
  <c r="J34" i="11" s="1"/>
  <c r="I42" i="11"/>
  <c r="J42" i="11" s="1"/>
  <c r="I142" i="11"/>
  <c r="J142" i="11" s="1"/>
  <c r="I87" i="11"/>
  <c r="J87" i="11" s="1"/>
  <c r="I67" i="11"/>
  <c r="J67" i="11" s="1"/>
  <c r="I66" i="11"/>
  <c r="J66" i="11" s="1"/>
  <c r="I139" i="11"/>
  <c r="J139" i="11" s="1"/>
  <c r="I28" i="11"/>
  <c r="J28" i="11" s="1"/>
  <c r="I59" i="11"/>
  <c r="J59" i="11" s="1"/>
  <c r="I74" i="11"/>
  <c r="J74" i="11" s="1"/>
  <c r="I107" i="11"/>
  <c r="J107" i="11" s="1"/>
  <c r="I154" i="11"/>
  <c r="J154" i="11" s="1"/>
  <c r="I109" i="11"/>
  <c r="J109" i="11" s="1"/>
  <c r="I100" i="11"/>
  <c r="J100" i="11" s="1"/>
  <c r="I134" i="11"/>
  <c r="J134" i="11" s="1"/>
  <c r="I58" i="11"/>
  <c r="J58" i="11" s="1"/>
  <c r="I104" i="11"/>
  <c r="I63" i="11"/>
  <c r="J63" i="11" s="1"/>
  <c r="I48" i="11"/>
  <c r="J48" i="11" s="1"/>
  <c r="I78" i="11"/>
  <c r="J78" i="11" s="1"/>
  <c r="E11" i="11"/>
  <c r="AA23" i="9" s="1"/>
  <c r="AF23" i="9" s="1"/>
  <c r="I156" i="11"/>
  <c r="J156" i="11" s="1"/>
  <c r="I21" i="11"/>
  <c r="J21" i="11" s="1"/>
  <c r="I25" i="11"/>
  <c r="J25" i="11" s="1"/>
  <c r="I30" i="11"/>
  <c r="J30" i="11" s="1"/>
  <c r="I50" i="11"/>
  <c r="J50" i="11" s="1"/>
  <c r="I81" i="11"/>
  <c r="J81" i="11" s="1"/>
  <c r="I161" i="11"/>
  <c r="J161" i="11" s="1"/>
  <c r="E5" i="11"/>
  <c r="AA9" i="9" s="1"/>
  <c r="I64" i="11"/>
  <c r="J64" i="11" s="1"/>
  <c r="I145" i="11"/>
  <c r="J145" i="11" s="1"/>
  <c r="I141" i="11"/>
  <c r="J141" i="11" s="1"/>
  <c r="I97" i="11"/>
  <c r="J97" i="11" s="1"/>
  <c r="I99" i="11"/>
  <c r="J99" i="11" s="1"/>
  <c r="I40" i="11"/>
  <c r="J40" i="11" s="1"/>
  <c r="I91" i="11"/>
  <c r="J91" i="11" s="1"/>
  <c r="I116" i="11"/>
  <c r="I119" i="11" s="1"/>
  <c r="J119" i="11" s="1"/>
  <c r="I44" i="11"/>
  <c r="J44" i="11" s="1"/>
  <c r="E14" i="11"/>
  <c r="AA20" i="9" s="1"/>
  <c r="I101" i="11"/>
  <c r="J101" i="11" s="1"/>
  <c r="I35" i="11"/>
  <c r="J35" i="11" s="1"/>
  <c r="I105" i="11"/>
  <c r="J105" i="11" s="1"/>
  <c r="I47" i="11"/>
  <c r="J47" i="11" s="1"/>
  <c r="I108" i="11"/>
  <c r="J108" i="11" s="1"/>
  <c r="I88" i="11"/>
  <c r="J88" i="11" s="1"/>
  <c r="I140" i="11"/>
  <c r="J140" i="11" s="1"/>
  <c r="E13" i="11"/>
  <c r="AA18" i="9" s="1"/>
  <c r="I69" i="11"/>
  <c r="J69" i="11" s="1"/>
  <c r="I33" i="11"/>
  <c r="J33" i="11" s="1"/>
  <c r="I38" i="11"/>
  <c r="J38" i="11" s="1"/>
  <c r="I112" i="11"/>
  <c r="J112" i="11" s="1"/>
  <c r="I158" i="11"/>
  <c r="J158" i="11" s="1"/>
  <c r="I84" i="11"/>
  <c r="J84" i="11" s="1"/>
  <c r="I155" i="11"/>
  <c r="J155" i="11" s="1"/>
  <c r="I23" i="11"/>
  <c r="J23" i="11" s="1"/>
  <c r="I31" i="11"/>
  <c r="J31" i="11" s="1"/>
  <c r="I37" i="11"/>
  <c r="J37" i="11" s="1"/>
  <c r="I51" i="11"/>
  <c r="J51" i="11" s="1"/>
  <c r="I164" i="13"/>
  <c r="J164" i="13" s="1"/>
  <c r="I126" i="13"/>
  <c r="J126" i="13" s="1"/>
  <c r="I45" i="13"/>
  <c r="J45" i="13" s="1"/>
  <c r="I163" i="13"/>
  <c r="J163" i="13" s="1"/>
  <c r="I137" i="13"/>
  <c r="J137" i="13" s="1"/>
  <c r="I189" i="15"/>
  <c r="J189" i="15" s="1"/>
  <c r="I140" i="13"/>
  <c r="J140" i="13" s="1"/>
  <c r="E9" i="13"/>
  <c r="AC14" i="9" s="1"/>
  <c r="I150" i="13"/>
  <c r="J150" i="13" s="1"/>
  <c r="I75" i="13"/>
  <c r="J75" i="13" s="1"/>
  <c r="I110" i="13"/>
  <c r="J110" i="13" s="1"/>
  <c r="I151" i="13"/>
  <c r="J151" i="13" s="1"/>
  <c r="I161" i="13"/>
  <c r="J161" i="13" s="1"/>
  <c r="I87" i="13"/>
  <c r="J87" i="13" s="1"/>
  <c r="I70" i="13"/>
  <c r="J70" i="13" s="1"/>
  <c r="I146" i="13"/>
  <c r="J146" i="13" s="1"/>
  <c r="I132" i="13"/>
  <c r="J132" i="13" s="1"/>
  <c r="I130" i="13"/>
  <c r="J130" i="13" s="1"/>
  <c r="I156" i="13"/>
  <c r="J156" i="13" s="1"/>
  <c r="I92" i="13"/>
  <c r="I90" i="13"/>
  <c r="J90" i="13" s="1"/>
  <c r="I145" i="13"/>
  <c r="J145" i="13" s="1"/>
  <c r="I139" i="13"/>
  <c r="J139" i="13" s="1"/>
  <c r="I59" i="13"/>
  <c r="J59" i="13" s="1"/>
  <c r="I67" i="13"/>
  <c r="J67" i="13" s="1"/>
  <c r="I149" i="13"/>
  <c r="J149" i="13" s="1"/>
  <c r="I68" i="13"/>
  <c r="J68" i="13" s="1"/>
  <c r="I81" i="13"/>
  <c r="J81" i="13" s="1"/>
  <c r="I60" i="13"/>
  <c r="J60" i="13" s="1"/>
  <c r="I28" i="15"/>
  <c r="J28" i="15" s="1"/>
  <c r="I63" i="13"/>
  <c r="J63" i="13" s="1"/>
  <c r="I62" i="13"/>
  <c r="J62" i="13" s="1"/>
  <c r="I111" i="13"/>
  <c r="J111" i="13" s="1"/>
  <c r="I124" i="13"/>
  <c r="J124" i="13" s="1"/>
  <c r="I34" i="15"/>
  <c r="J34" i="15" s="1"/>
  <c r="I78" i="15"/>
  <c r="J78" i="15" s="1"/>
  <c r="I45" i="15"/>
  <c r="J45" i="15" s="1"/>
  <c r="I144" i="13"/>
  <c r="J144" i="13" s="1"/>
  <c r="I23" i="15"/>
  <c r="J23" i="15" s="1"/>
  <c r="I61" i="15"/>
  <c r="J61" i="15" s="1"/>
  <c r="I104" i="13"/>
  <c r="J104" i="13" s="1"/>
  <c r="I78" i="13"/>
  <c r="J78" i="13" s="1"/>
  <c r="I112" i="13"/>
  <c r="J112" i="13" s="1"/>
  <c r="I165" i="13"/>
  <c r="J165" i="13" s="1"/>
  <c r="I64" i="13"/>
  <c r="J64" i="13" s="1"/>
  <c r="I39" i="13"/>
  <c r="J39" i="13" s="1"/>
  <c r="I61" i="13"/>
  <c r="J61" i="13" s="1"/>
  <c r="I155" i="13"/>
  <c r="J155" i="13" s="1"/>
  <c r="I72" i="13"/>
  <c r="J72" i="13" s="1"/>
  <c r="I54" i="13"/>
  <c r="J54" i="13" s="1"/>
  <c r="I120" i="13"/>
  <c r="J120" i="13" s="1"/>
  <c r="I66" i="13"/>
  <c r="J66" i="13" s="1"/>
  <c r="I129" i="13"/>
  <c r="J129" i="13" s="1"/>
  <c r="I121" i="13"/>
  <c r="J121" i="13" s="1"/>
  <c r="I79" i="13"/>
  <c r="J79" i="13" s="1"/>
  <c r="I160" i="13"/>
  <c r="J160" i="13" s="1"/>
  <c r="I136" i="13"/>
  <c r="J136" i="13" s="1"/>
  <c r="I106" i="13"/>
  <c r="J106" i="13" s="1"/>
  <c r="I122" i="13"/>
  <c r="J122" i="13" s="1"/>
  <c r="I117" i="13"/>
  <c r="J117" i="13" s="1"/>
  <c r="I127" i="13"/>
  <c r="J127" i="13" s="1"/>
  <c r="I29" i="15"/>
  <c r="J29" i="15" s="1"/>
  <c r="I47" i="15"/>
  <c r="J47" i="15" s="1"/>
  <c r="I77" i="15"/>
  <c r="J77" i="15" s="1"/>
  <c r="I134" i="13"/>
  <c r="J134" i="13" s="1"/>
  <c r="I154" i="13"/>
  <c r="J154" i="13" s="1"/>
  <c r="I84" i="13"/>
  <c r="J84" i="13" s="1"/>
  <c r="I162" i="13"/>
  <c r="J162" i="13" s="1"/>
  <c r="I86" i="13"/>
  <c r="J86" i="13" s="1"/>
  <c r="I71" i="13"/>
  <c r="J71" i="13" s="1"/>
  <c r="I135" i="13"/>
  <c r="J135" i="13" s="1"/>
  <c r="I128" i="13"/>
  <c r="J128" i="13" s="1"/>
  <c r="I133" i="13"/>
  <c r="J133" i="13" s="1"/>
  <c r="I74" i="13"/>
  <c r="J74" i="13" s="1"/>
  <c r="I24" i="13"/>
  <c r="J24" i="13" s="1"/>
  <c r="I33" i="15"/>
  <c r="J33" i="15" s="1"/>
  <c r="I60" i="15"/>
  <c r="J60" i="15" s="1"/>
  <c r="I87" i="15"/>
  <c r="J87" i="15" s="1"/>
  <c r="I32" i="13"/>
  <c r="J32" i="13" s="1"/>
  <c r="I47" i="13"/>
  <c r="J47" i="13" s="1"/>
  <c r="I119" i="13"/>
  <c r="J119" i="13" s="1"/>
  <c r="I77" i="13"/>
  <c r="J77" i="13" s="1"/>
  <c r="I107" i="13"/>
  <c r="J107" i="13" s="1"/>
  <c r="I142" i="13"/>
  <c r="J142" i="13" s="1"/>
  <c r="I28" i="13"/>
  <c r="J28" i="13" s="1"/>
  <c r="I55" i="13"/>
  <c r="J55" i="13" s="1"/>
  <c r="I108" i="13"/>
  <c r="J108" i="13" s="1"/>
  <c r="E10" i="13"/>
  <c r="AC20" i="9" s="1"/>
  <c r="I116" i="13"/>
  <c r="J116" i="13" s="1"/>
  <c r="I58" i="13"/>
  <c r="J58" i="13" s="1"/>
  <c r="I80" i="13"/>
  <c r="J80" i="13" s="1"/>
  <c r="I37" i="13"/>
  <c r="J37" i="13" s="1"/>
  <c r="I23" i="13"/>
  <c r="J23" i="13" s="1"/>
  <c r="I153" i="13"/>
  <c r="J153" i="13" s="1"/>
  <c r="I157" i="13"/>
  <c r="J157" i="13" s="1"/>
  <c r="I76" i="13"/>
  <c r="J76" i="13" s="1"/>
  <c r="I147" i="13"/>
  <c r="J147" i="13" s="1"/>
  <c r="I152" i="13"/>
  <c r="J152" i="13" s="1"/>
  <c r="I56" i="13"/>
  <c r="J56" i="13" s="1"/>
  <c r="I141" i="13"/>
  <c r="J141" i="13" s="1"/>
  <c r="I44" i="13"/>
  <c r="J44" i="13" s="1"/>
  <c r="I25" i="15"/>
  <c r="J25" i="15" s="1"/>
  <c r="I31" i="15"/>
  <c r="J31" i="15" s="1"/>
  <c r="I42" i="15"/>
  <c r="J42" i="15" s="1"/>
  <c r="I56" i="15"/>
  <c r="J56" i="15" s="1"/>
  <c r="I70" i="15"/>
  <c r="J70" i="15" s="1"/>
  <c r="I170" i="15"/>
  <c r="J170" i="15" s="1"/>
  <c r="I91" i="13"/>
  <c r="J91" i="13" s="1"/>
  <c r="I89" i="13"/>
  <c r="J89" i="13" s="1"/>
  <c r="I50" i="13"/>
  <c r="J50" i="13" s="1"/>
  <c r="I41" i="13"/>
  <c r="J41" i="13" s="1"/>
  <c r="I65" i="13"/>
  <c r="J65" i="13" s="1"/>
  <c r="I52" i="13"/>
  <c r="J52" i="13" s="1"/>
  <c r="I88" i="13"/>
  <c r="J88" i="13" s="1"/>
  <c r="I143" i="13"/>
  <c r="J143" i="13" s="1"/>
  <c r="I148" i="13"/>
  <c r="J148" i="13" s="1"/>
  <c r="I98" i="13"/>
  <c r="I102" i="13" s="1"/>
  <c r="J102" i="13" s="1"/>
  <c r="E5" i="13"/>
  <c r="AC9" i="9" s="1"/>
  <c r="I69" i="13"/>
  <c r="J69" i="13" s="1"/>
  <c r="I73" i="13"/>
  <c r="J73" i="13" s="1"/>
  <c r="I82" i="13"/>
  <c r="J82" i="13" s="1"/>
  <c r="I85" i="13"/>
  <c r="J85" i="13" s="1"/>
  <c r="I115" i="13"/>
  <c r="J115" i="13" s="1"/>
  <c r="I83" i="13"/>
  <c r="J83" i="13" s="1"/>
  <c r="I131" i="13"/>
  <c r="J131" i="13" s="1"/>
  <c r="I138" i="13"/>
  <c r="J138" i="13" s="1"/>
  <c r="I105" i="13"/>
  <c r="J105" i="13" s="1"/>
  <c r="I57" i="13"/>
  <c r="J57" i="13" s="1"/>
  <c r="I31" i="13"/>
  <c r="J31" i="13" s="1"/>
  <c r="I24" i="15"/>
  <c r="J24" i="15" s="1"/>
  <c r="I30" i="15"/>
  <c r="J30" i="15" s="1"/>
  <c r="I41" i="15"/>
  <c r="J41" i="15" s="1"/>
  <c r="I51" i="15"/>
  <c r="J51" i="15" s="1"/>
  <c r="I65" i="15"/>
  <c r="J65" i="15" s="1"/>
  <c r="I82" i="15"/>
  <c r="J82" i="15" s="1"/>
  <c r="I36" i="13"/>
  <c r="J36" i="13" s="1"/>
  <c r="I123" i="13"/>
  <c r="J123" i="13" s="1"/>
  <c r="I34" i="13"/>
  <c r="J34" i="13" s="1"/>
  <c r="I38" i="13"/>
  <c r="J38" i="13" s="1"/>
  <c r="I51" i="13"/>
  <c r="J51" i="13" s="1"/>
  <c r="I27" i="13"/>
  <c r="J27" i="13" s="1"/>
  <c r="I33" i="13"/>
  <c r="J33" i="13" s="1"/>
  <c r="I46" i="13"/>
  <c r="J46" i="13" s="1"/>
  <c r="I25" i="13"/>
  <c r="J25" i="13" s="1"/>
  <c r="I30" i="13"/>
  <c r="J30" i="13" s="1"/>
  <c r="I40" i="13"/>
  <c r="J40" i="13" s="1"/>
  <c r="I113" i="13"/>
  <c r="J113" i="13" s="1"/>
  <c r="I43" i="13"/>
  <c r="J43" i="13" s="1"/>
  <c r="I49" i="13"/>
  <c r="J49" i="13" s="1"/>
  <c r="I158" i="13"/>
  <c r="J158" i="13" s="1"/>
  <c r="I26" i="13"/>
  <c r="J26" i="13" s="1"/>
  <c r="I29" i="13"/>
  <c r="J29" i="13" s="1"/>
  <c r="I35" i="13"/>
  <c r="J35" i="13" s="1"/>
  <c r="I42" i="13"/>
  <c r="J42" i="13" s="1"/>
  <c r="I48" i="13"/>
  <c r="J48" i="13" s="1"/>
  <c r="I118" i="13"/>
  <c r="J118" i="13" s="1"/>
  <c r="I278" i="12"/>
  <c r="J278" i="12" s="1"/>
  <c r="I275" i="12"/>
  <c r="J275" i="12" s="1"/>
  <c r="I277" i="12"/>
  <c r="J277" i="12" s="1"/>
  <c r="I279" i="12"/>
  <c r="J279" i="12" s="1"/>
  <c r="I276" i="12"/>
  <c r="J276" i="12" s="1"/>
  <c r="I274" i="12"/>
  <c r="J274" i="12" s="1"/>
  <c r="AA12" i="9"/>
  <c r="I156" i="12"/>
  <c r="J156" i="12" s="1"/>
  <c r="I153" i="12"/>
  <c r="J153" i="12" s="1"/>
  <c r="I157" i="12"/>
  <c r="J157" i="12" s="1"/>
  <c r="I154" i="12"/>
  <c r="J154" i="12" s="1"/>
  <c r="I155" i="12"/>
  <c r="J155" i="12" s="1"/>
  <c r="I150" i="12"/>
  <c r="J150" i="12" s="1"/>
  <c r="I149" i="12"/>
  <c r="J149" i="12" s="1"/>
  <c r="I151" i="12"/>
  <c r="J151" i="12" s="1"/>
  <c r="I147" i="12"/>
  <c r="J147" i="12" s="1"/>
  <c r="I148" i="12"/>
  <c r="J148" i="12" s="1"/>
  <c r="I146" i="12"/>
  <c r="J146" i="12" s="1"/>
  <c r="I145" i="12"/>
  <c r="J145" i="12" s="1"/>
  <c r="I160" i="12"/>
  <c r="J160" i="12" s="1"/>
  <c r="I162" i="12"/>
  <c r="J162" i="12" s="1"/>
  <c r="I159" i="12"/>
  <c r="J159" i="12" s="1"/>
  <c r="I161" i="12"/>
  <c r="J161" i="12" s="1"/>
  <c r="AB12" i="9"/>
  <c r="I110" i="15"/>
  <c r="J110" i="15" s="1"/>
  <c r="I113" i="15"/>
  <c r="J113" i="15" s="1"/>
  <c r="I112" i="15"/>
  <c r="J112" i="15" s="1"/>
  <c r="I111" i="15"/>
  <c r="J111" i="15" s="1"/>
  <c r="AF18" i="9" l="1"/>
  <c r="AF14" i="9"/>
  <c r="I208" i="15"/>
  <c r="J208" i="15" s="1"/>
  <c r="I207" i="15"/>
  <c r="J207" i="15" s="1"/>
  <c r="I206" i="15"/>
  <c r="J206" i="15" s="1"/>
  <c r="I101" i="15"/>
  <c r="J101" i="15" s="1"/>
  <c r="I197" i="15"/>
  <c r="J197" i="15" s="1"/>
  <c r="I205" i="15"/>
  <c r="J205" i="15" s="1"/>
  <c r="I200" i="15"/>
  <c r="J200" i="15" s="1"/>
  <c r="E16" i="15"/>
  <c r="AE22" i="9" s="1"/>
  <c r="AF22" i="9" s="1"/>
  <c r="I202" i="15"/>
  <c r="J202" i="15" s="1"/>
  <c r="I196" i="15"/>
  <c r="J196" i="15" s="1"/>
  <c r="I203" i="15"/>
  <c r="J203" i="15" s="1"/>
  <c r="I199" i="15"/>
  <c r="J199" i="15" s="1"/>
  <c r="I198" i="15"/>
  <c r="J198" i="15" s="1"/>
  <c r="I195" i="15"/>
  <c r="J195" i="15" s="1"/>
  <c r="I102" i="15"/>
  <c r="J102" i="15" s="1"/>
  <c r="I117" i="11"/>
  <c r="J117" i="11" s="1"/>
  <c r="AF16" i="9"/>
  <c r="E6" i="11"/>
  <c r="AA10" i="9" s="1"/>
  <c r="I120" i="11"/>
  <c r="J120" i="11" s="1"/>
  <c r="I210" i="15"/>
  <c r="J210" i="15" s="1"/>
  <c r="I118" i="11"/>
  <c r="J118" i="11" s="1"/>
  <c r="AE10" i="9"/>
  <c r="AE9" i="9"/>
  <c r="AF9" i="9" s="1"/>
  <c r="I99" i="13"/>
  <c r="J99" i="13" s="1"/>
  <c r="E8" i="13"/>
  <c r="AC13" i="9" s="1"/>
  <c r="I131" i="11"/>
  <c r="J131" i="11" s="1"/>
  <c r="E9" i="11"/>
  <c r="AA13" i="9" s="1"/>
  <c r="I163" i="11"/>
  <c r="J163" i="11" s="1"/>
  <c r="E15" i="11"/>
  <c r="AA21" i="9" s="1"/>
  <c r="AF21" i="9" s="1"/>
  <c r="I106" i="15"/>
  <c r="J106" i="15" s="1"/>
  <c r="E7" i="15"/>
  <c r="AE11" i="9" s="1"/>
  <c r="I108" i="15"/>
  <c r="J108" i="15" s="1"/>
  <c r="I125" i="11"/>
  <c r="J125" i="11" s="1"/>
  <c r="E7" i="11"/>
  <c r="AA11" i="9" s="1"/>
  <c r="I95" i="13"/>
  <c r="J95" i="13" s="1"/>
  <c r="E6" i="13"/>
  <c r="AC11" i="9" s="1"/>
  <c r="I124" i="11"/>
  <c r="J124" i="11" s="1"/>
  <c r="I105" i="15"/>
  <c r="J105" i="15" s="1"/>
  <c r="I104" i="15"/>
  <c r="J104" i="15" s="1"/>
  <c r="I99" i="15"/>
  <c r="J99" i="15" s="1"/>
  <c r="I211" i="15"/>
  <c r="J211" i="15" s="1"/>
  <c r="I123" i="11"/>
  <c r="J123" i="11" s="1"/>
  <c r="AF20" i="9"/>
  <c r="I126" i="11"/>
  <c r="J126" i="11" s="1"/>
  <c r="I166" i="11"/>
  <c r="J166" i="11" s="1"/>
  <c r="I127" i="11"/>
  <c r="J127" i="11" s="1"/>
  <c r="I165" i="11"/>
  <c r="J165" i="11" s="1"/>
  <c r="I121" i="11"/>
  <c r="J121" i="11" s="1"/>
  <c r="I130" i="11"/>
  <c r="J130" i="11" s="1"/>
  <c r="I96" i="13"/>
  <c r="J96" i="13" s="1"/>
  <c r="I132" i="11"/>
  <c r="J132" i="11" s="1"/>
  <c r="I93" i="13"/>
  <c r="J93" i="13" s="1"/>
  <c r="I94" i="13"/>
  <c r="J94" i="13" s="1"/>
  <c r="I97" i="13"/>
  <c r="J97" i="13" s="1"/>
  <c r="I101" i="13"/>
  <c r="J101" i="13" s="1"/>
  <c r="I100" i="13"/>
  <c r="J100" i="13" s="1"/>
  <c r="AF12" i="9"/>
  <c r="E3" i="11" l="1"/>
  <c r="E3" i="15"/>
  <c r="E3" i="13"/>
  <c r="AF10" i="9"/>
  <c r="AF13" i="9"/>
  <c r="AF11" i="9"/>
  <c r="AF24" i="9" l="1"/>
  <c r="E19" i="9" s="1"/>
</calcChain>
</file>

<file path=xl/sharedStrings.xml><?xml version="1.0" encoding="utf-8"?>
<sst xmlns="http://schemas.openxmlformats.org/spreadsheetml/2006/main" count="2263" uniqueCount="1201">
  <si>
    <t>ΑΚΑΔΗΜΙΕΣ ΕΜΠΟΡΙΚΟΥ ΝΑΥΤΙΚΟΥ</t>
  </si>
  <si>
    <t>ΣΧΟΛΗ ΜΗΧΑΝΙΚΩΝ</t>
  </si>
  <si>
    <t>ΣΧΟΛΗ ΠΛΟΙΑΡΧΩΝ</t>
  </si>
  <si>
    <t>ΑΛΕΞΑΝΔΡΕΙΟ Τ.Ε.Ι. ΘΕΣΣΑΛΟΝΙΚΗΣ</t>
  </si>
  <si>
    <t>ΔΙΟΙΚΗΣΗΣ ΕΠΙΧΕΙΡΗΣΕΩΝ (ΘΕΣΣΑΛΟΝΙΚΗ) - ΔΙΟΙΚΗΣΗ ΤΟΥΡΙΣΤΙΚΩΝ ΕΠΙΧΕΙΡΗΣΕΩΝ ΚΑΙ ΕΠΙΧΕΙΡΗΣΕΩΝ ΦΙΛΟΞΕΝΙΑΣ</t>
  </si>
  <si>
    <t>ΙΑΤΡΙΚΩΝ ΕΡΓΑΣΤΗΡΙΩΝ (ΘΕΣΣΑΛΟΝΙΚΗ)</t>
  </si>
  <si>
    <t>ΛΟΓΙΣΤΙΚΗΣ ΚΑΙ ΧΡΗΜΑΤΟΟΙΚΟΝΟΜΙΚΗΣ (ΘΕΣΣΑΛΟΝΙΚΗ)</t>
  </si>
  <si>
    <t>ΜΑΙΕΥΤΙΚΗΣ (ΘΕΣΣΑΛΟΝΙΚΗ)</t>
  </si>
  <si>
    <t>ΝΟΣΗΛΕΥΤΙΚΗΣ (ΘΕΣΣΑΛΟΝΙΚΗ)</t>
  </si>
  <si>
    <t>ΠΡΟΣΧΟΛΙΚΗΣ ΑΓΩΓΗΣ (ΘΕΣΣΑΛΟΝΙΚΗ)</t>
  </si>
  <si>
    <t>ΤΕΧΝΟΛΟΓΙΑΣ ΤΡΟΦΙΜΩΝ (ΘΕΣΣΑΛΟΝΙΚΗ)</t>
  </si>
  <si>
    <t>ΦΥΣΙΚΟΘΕΡΑΠΕΙΑΣ (ΘΕΣΣΑΛΟΝΙΚΗ)</t>
  </si>
  <si>
    <t>ΑΝΩΤΑΤΗ ΕΚΚΛΗΣΙΑΣΤΙΚΗ ΑΚΑΔΗΜΙΑ ΑΘΗΝΩΝ</t>
  </si>
  <si>
    <t>ΠΡΟΓΡΑΜΜΑ ΔΙΑΧΕΙΡΙΣΗΣ ΕΚΚΛΗΣΙΑΣΤΙΚΩΝ ΚΕΙΜΗΛΙΩΝ ΑΘΗΝΑΣ</t>
  </si>
  <si>
    <t>ΠΡΟΓΡΑΜΜΑ ΙΕΡΑΤΙΚΩΝ ΣΠΟΥΔΩΝ ΑΘΗΝΑΣ</t>
  </si>
  <si>
    <t>ΑΝΩΤΑΤΗ ΕΚΚΛΗΣΙΑΣΤΙΚΗ ΑΚΑΔΗΜΙΑ ΒΕΛΛΑΣ ΙΩΑΝΝΙΝΩΝ</t>
  </si>
  <si>
    <t>ΠΡΟΓΡΑΜΜΑ ΕΚΚΛΗΣΙΑΣΤΙΚΗΣ ΜΟΥΣΙΚΗΣ ΚΑΙ ΨΑΛΤΙΚΗΣ ΒΕΛΛΑΣ ΙΩΑΝΝΙΝΩΝ</t>
  </si>
  <si>
    <t>ΠΡΟΓΡΑΜΜΑ ΙΕΡΑΤΙΚΩΝ ΣΠΟΥΔΩΝ ΒΕΛΛΑΣ ΙΩΑΝΝΙΝΩΝ</t>
  </si>
  <si>
    <t>ΑΝΩΤΑΤΗ ΕΚΚΛΗΣΙΑΣΤΙΚΗ ΑΚΑΔΗΜΙΑ ΘΕΣΣΑΛΟΝΙΚΗΣ</t>
  </si>
  <si>
    <t>ΠΡΟΓΡΑΜΜΑ ΔΙΑΧΕΙΡΙΣΗΣ ΕΚΚΛΗΣΙΑΣΤΙΚΩΝ ΚΕΙΜΗΛΙΩΝ ΘΕΣ/ΝΙΚΗΣ</t>
  </si>
  <si>
    <t>ΠΡΟΓΡΑΜΜΑ ΙΕΡΑΤΙΚΩΝ ΣΠΟΥΔΩΝ ΘΕΣ/ΝΙΚΗΣ</t>
  </si>
  <si>
    <t>ΑΝΩΤΑΤΗ ΣΧΟΛΗ ΚΑΛΩΝ ΤΕΧΝΩΝ</t>
  </si>
  <si>
    <t>ΘΕΩΡΙΑΣ ΚΑΙ ΙΣΤΟΡΙΑΣ ΤΗΣ ΤΕΧΝΗΣ (ΑΘΗΝΑ)</t>
  </si>
  <si>
    <t>ΑΝΩΤΑΤΗ ΣΧΟΛΗ ΠΑΙΔΑΓΩΓΙΚΗΣ &amp; ΤΕΧΝΟΛΟΓΙΚΗΣ ΕΚΠΑΙΔΕΥΣΗΣ</t>
  </si>
  <si>
    <t>ΕΚΠΑΙΔΕΥΤΙΚΩΝ ΠΟΛΙΤΙΚΩΝ ΜΗΧΑΝΙΚΩΝ</t>
  </si>
  <si>
    <t>ΑΝΩΤΕΡΕΣ ΣΧΟΛΕΣ ΤΟΥΡΙΣΤΙΚΗΣ ΕΚΠΑΙΔΕΥΣΗΣ (Α.Σ.Τ.Ε.)</t>
  </si>
  <si>
    <t>ΑΡΙΣΤΟΤΕΛΕΙΟ ΠΑΝΕΠΙΣΤΗΜΙΟ ΘΕΣΣΑΛΟΝΙΚΗΣ</t>
  </si>
  <si>
    <t>ΑΓΓΛΙΚΗΣ ΓΛΩΣΣΑΣ ΚΑΙ ΦΙΛΟΛΟΓΙΑΣ (ΘΕΣΣΑΛΟΝΙΚΗ)</t>
  </si>
  <si>
    <t>ΑΡΧΙΤΕΚΤΟΝΩΝ ΜΗΧΑΝΙΚΩΝ (ΘΕΣΣΑΛΟΝΙΚΗ)</t>
  </si>
  <si>
    <t>ΒΙΟΛΟΓΙΑΣ (ΘΕΣΣΑΛΟΝΙΚΗ)</t>
  </si>
  <si>
    <t>ΓΑΛΛΙΚΗΣ ΓΛΩΣΣΑΣ ΚΑΙ ΦΙΛΟΛΟΓΙΑΣ (ΘΕΣΣΑΛΟΝΙΚΗ)</t>
  </si>
  <si>
    <t>ΓΕΡΜΑΝΙΚΗΣ ΓΛΩΣΣΑΣ ΚΑΙ ΦΙΛΟΛΟΓΙΑΣ (ΘΕΣΣΑΛΟΝΙΚΗ)</t>
  </si>
  <si>
    <t>ΓΕΩΛΟΓΙΑΣ (ΘΕΣΣΑΛΟΝΙΚΗ)</t>
  </si>
  <si>
    <t>ΓΕΩΠΟΝΙΑΣ (ΘΕΣΣΑΛΟΝΙΚΗ)</t>
  </si>
  <si>
    <t>ΕΠΙΣΤΗΜΗΣ ΦΥΣΙΚΗΣ ΑΓΩΓΗΣ ΚΑΙ ΑΘΛΗΤΙΣΜΟΥ (ΘΕΣΣΑΛΟΝΙΚΗ)</t>
  </si>
  <si>
    <t>ΕΠΙΣΤΗΜΗΣ ΦΥΣΙΚΗΣ ΑΓΩΓΗΣ ΚΑΙ ΑΘΛΗΤΙΣΜΟΥ (ΣΕΡΡΕΣ)</t>
  </si>
  <si>
    <t>ΘΕΑΤΡΟΥ (ΘΕΣΣΑΛΟΝΙΚΗ)</t>
  </si>
  <si>
    <t>ΘΕΟΛΟΓΙΑΣ (ΘΕΣΣΑΛΟΝΙΚΗ)</t>
  </si>
  <si>
    <t>ΙΑΤΡΙΚΗΣ (ΘΕΣΣΑΛΟΝΙΚΗ)</t>
  </si>
  <si>
    <t>ΙΤΑΛΙΚΗΣ ΓΛΩΣΣΑΣ ΚΑΙ ΦΙΛΟΛΟΓΙΑΣ (ΘΕΣΣΑΛΟΝΙΚΗ)</t>
  </si>
  <si>
    <t>ΚΙΝΗΜΑΤΟΓΡΑΦΟΥ (ΘΕΣΣΑΛΟΝΙΚΗ)</t>
  </si>
  <si>
    <t>ΚΤΗΝΙΑΤΡΙΚΗΣ (ΘΕΣΣΑΛΟΝΙΚΗ)</t>
  </si>
  <si>
    <t>ΜΑΘΗΜΑΤΙΚΩΝ (ΘΕΣΣΑΛΟΝΙΚΗ)</t>
  </si>
  <si>
    <t>ΜΗΧΑΝΟΛΟΓΩΝ ΜΗΧΑΝΙΚΩΝ (ΘΕΣΣΑΛΟΝΙΚΗ)</t>
  </si>
  <si>
    <t>ΜΟΥΣΙΚΩΝ ΣΠΟΥΔΩΝ (ΘΕΣΣΑΛΟΝΙΚΗ)</t>
  </si>
  <si>
    <t>ΝΟΜΙΚΗΣ (ΘΕΣΣΑΛΟΝΙΚΗ)</t>
  </si>
  <si>
    <t>ΟΔΟΝΤΙΑΤΡΙΚΗΣ (ΘΕΣΣΑΛΟΝΙΚΗ)</t>
  </si>
  <si>
    <t>ΟΙΚΟΝΟΜΙΚΩΝ ΕΠΙΣΤΗΜΩΝ (ΘΕΣΣΑΛΟΝΙΚΗ)</t>
  </si>
  <si>
    <t>ΠΑΙΔΑΓΩΓΙΚΟ ΔΗΜΟΤΙΚΗΣ ΕΚΠΑΙΔΕΥΣΗΣ (ΘΕΣΣΑΛΟΝΙΚΗ)</t>
  </si>
  <si>
    <t>ΠΛΗΡΟΦΟΡΙΚΗΣ (ΘΕΣΣΑΛΟΝΙΚΗ)</t>
  </si>
  <si>
    <t>ΦΑΡΜΑΚΕΥΤΙΚΗΣ (ΘΕΣΣΑΛΟΝΙΚΗ)</t>
  </si>
  <si>
    <t>ΦΙΛΟΛΟΓΙΑΣ (ΘΕΣΣΑΛΟΝΙΚΗ)</t>
  </si>
  <si>
    <t>ΦΥΣΙΚΗΣ (ΘΕΣΣΑΛΟΝΙΚΗ)</t>
  </si>
  <si>
    <t>ΧΗΜΕΙΑΣ (ΘΕΣΣΑΛΟΝΙΚΗ)</t>
  </si>
  <si>
    <t>ΧΗΜΙΚΩΝ ΜΗΧΑΝΙΚΩΝ (ΘΕΣΣΑΛΟΝΙΚΗ)</t>
  </si>
  <si>
    <t>ΨΥΧΟΛΟΓΙΑΣ (ΘΕΣΣΑΛΟΝΙΚΗ)</t>
  </si>
  <si>
    <t>ΑΣΤΥΝΟΜΙΚΕΣ ΣΧΟΛΕΣ</t>
  </si>
  <si>
    <t>ΓΕΩΠΟΝΙΚΟ ΠΑΝΕΠΙΣΤΗΜΙΟ ΑΘΗΝΩΝ</t>
  </si>
  <si>
    <t>ΑΞΙΟΠΟΙΗΣΗΣ ΦΥΣΙΚΩΝ ΠΟΡΩΝ ΚΑΙ ΓΕΩΡΓΙΚΗΣ ΜΗΧΑΝΙΚΗΣ (ΑΘΗΝΑ)</t>
  </si>
  <si>
    <t>ΒΙΟΤΕΧΝΟΛΟΓΙΑΣ (ΑΘΗΝΑ)</t>
  </si>
  <si>
    <t>ΕΠΙΣΤΗΜΗΣ ΤΡΟΦΙΜΩΝ ΚΑΙ ΔΙΑΤΡΟΦΗΣ ΤΟΥ ΑΝΘΡΩΠΟΥ (ΑΘΗΝΑ)</t>
  </si>
  <si>
    <t>ΕΠΙΣΤΗΜΗΣ ΦΥΤΙΚΗΣ ΠΑΡΑΓΩΓΗΣ (ΑΘΗΝΑ)</t>
  </si>
  <si>
    <t>ΔΗΜΟΚΡΙΤΕΙΟ ΠΑΝΕΠΙΣΤΗΜΙΟ ΘΡΑΚΗΣ</t>
  </si>
  <si>
    <t>ΕΛΛΗΝΙΚΗΣ ΦΙΛΟΛΟΓΙΑΣ (ΚΟΜΟΤΗΝΗ)</t>
  </si>
  <si>
    <t>ΕΠΙΣΤΗΜΗΣ ΦΥΣΙΚΗΣ ΑΓΩΓΗΣ ΚΑΙ ΑΘΛΗΤΙΣΜΟΥ (ΚΟΜΟΤΗΝΗ)</t>
  </si>
  <si>
    <t>ΕΠΙΣΤΗΜΩΝ ΤΗΣ ΕΚΠΑΙΔΕΥΣΗΣ ΣΤΗΝ ΠΡΟΣΧΟΛΙΚΗ ΗΛΙΚΙΑ (ΑΛΕΞΑΝΔΡΟΥΠΟΛΗ)</t>
  </si>
  <si>
    <t>ΙΑΤΡΙΚΗΣ (ΑΛΕΞΑΝΔΡΟΥΠΟΛΗ)</t>
  </si>
  <si>
    <t>ΝΟΜΙΚΗΣ (ΚΟΜΟΤΗΝΗ)</t>
  </si>
  <si>
    <t>ΟΙΚΟΝΟΜΙΚΩΝ ΕΠΙΣΤΗΜΩΝ (ΚΟΜΟΤΗΝΗ)</t>
  </si>
  <si>
    <t>ΠΑΙΔΑΓΩΓΙΚΟ ΔΗΜΟΤΙΚΗΣ ΕΚΠΑΙΔΕΥΣΗΣ (ΑΛΕΞΑΝΔΡΟΥΠΟΛΗ)</t>
  </si>
  <si>
    <t>ΠΟΛΙΤΙΚΩΝ ΜΗΧΑΝΙΚΩΝ (ΞΑΝΘΗ)</t>
  </si>
  <si>
    <t>ΕΘΝΙΚΟ &amp; ΚΑΠΟΔΙΣΤΡΙΑΚΟ ΠΑΝΕΠΙΣΤΗΜΙΟ ΑΘΗΝΩΝ</t>
  </si>
  <si>
    <t>ΑΓΓΛΙΚΗΣ ΓΛΩΣΣΑΣ ΚΑΙ ΦΙΛΟΛΟΓΙΑΣ (ΑΘΗΝΑ)</t>
  </si>
  <si>
    <t>ΒΙΟΛΟΓΙΑΣ (ΑΘΗΝΑ)</t>
  </si>
  <si>
    <t>ΓΑΛΛΙΚΗΣ ΓΛΩΣΣΑΣ ΚΑΙ ΦΙΛΟΛΟΓΙΑΣ (ΑΘΗΝΑ)</t>
  </si>
  <si>
    <t>ΓΕΡΜΑΝΙΚΗΣ ΓΛΩΣΣΑΣ ΚΑΙ ΦΙΛΟΛΟΓΙΑΣ (ΑΘΗΝΑ)</t>
  </si>
  <si>
    <t>ΕΠΙΣΤΗΜΗΣ ΦΥΣΙΚΗΣ ΑΓΩΓΗΣ ΚΑΙ ΑΘΛΗΤΙΣΜΟΥ (ΑΘΗΝΑ)</t>
  </si>
  <si>
    <t>ΘΕΑΤΡΙΚΩΝ ΣΠΟΥΔΩΝ (ΑΘΗΝΑ)</t>
  </si>
  <si>
    <t>ΘΕΟΛΟΓΙΑΣ (ΑΘΗΝΑ)</t>
  </si>
  <si>
    <t>ΙΑΤΡΙΚΗΣ (ΑΘΗΝΑ)</t>
  </si>
  <si>
    <t>ΙΣΠΑΝΙΚΗΣ ΓΛΩΣΣΑΣ ΚΑΙ ΦΙΛΟΛΟΓΙΑΣ (ΑΘΗΝΑ)</t>
  </si>
  <si>
    <t>ΙΤΑΛΙΚΗΣ ΓΛΩΣΣΑΣ ΚΑΙ ΦΙΛΟΛΟΓΙΑΣ (ΑΘΗΝΑ)</t>
  </si>
  <si>
    <t>ΚΟΙΝΩΝΙΚΗΣ ΘΕΟΛΟΓΙΑΣ (ΑΘΗΝΑ)</t>
  </si>
  <si>
    <t>ΜΟΥΣΙΚΩΝ ΣΠΟΥΔΩΝ (ΑΘΗΝΑ)</t>
  </si>
  <si>
    <t>ΝΟΜΙΚΗΣ (ΑΘΗΝΑ)</t>
  </si>
  <si>
    <t>ΟΔΟΝΤΙΑΤΡΙΚΗΣ (ΑΘΗΝΑ)</t>
  </si>
  <si>
    <t>ΟΙΚΟΝΟΜΙΚΩΝ ΕΠΙΣΤΗΜΩΝ (ΑΘΗΝΑ)</t>
  </si>
  <si>
    <t>ΠΑΙΔΑΓΩΓΙΚΟ ΔΗΜΟΤΙΚΗΣ ΕΚΠΑΙΔΕΥΣΗΣ (ΑΘΗΝΑ)</t>
  </si>
  <si>
    <t>ΠΛΗΡΟΦΟΡΙΚΗΣ ΚΑΙ ΤΗΛΕΠΙΚΟΙΝΩΝΙΩΝ (ΑΘΗΝΑ)</t>
  </si>
  <si>
    <t>ΤΟΥΡΚΙΚΩΝ ΣΠΟΥΔΩΝ ΚΑΙ ΣΥΓΧΡΟΝΩΝ ΑΣΙΑΤΙΚΩΝ ΣΠΟΥΔΩΝ (ΑΘΗΝΑ)</t>
  </si>
  <si>
    <t>ΦΑΡΜΑΚΕΥΤΙΚΗΣ (ΑΘΗΝΑ)</t>
  </si>
  <si>
    <t>ΦΙΛΟΛΟΓΙΑΣ (ΑΘΗΝΑ)</t>
  </si>
  <si>
    <t>ΦΥΣΙΚΗΣ (ΑΘΗΝΑ)</t>
  </si>
  <si>
    <t>ΧΗΜΕΙΑΣ (ΑΘΗΝΑ)</t>
  </si>
  <si>
    <t>ΕΘΝΙΚΟ ΜΕΤΣΟΒΙΟ ΠΟΛΥΤΕΧΝΕΙΟ</t>
  </si>
  <si>
    <t>ΑΡΧΙΤΕΚΤΟΝΩΝ ΜΗΧΑΝΙΚΩΝ (ΑΘΗΝΑ)</t>
  </si>
  <si>
    <t>ΜΗΧΑΝΙΚΩΝ ΜΕΤΑΛΛΕΙΩΝ ΜΕΤΑΛΛΟΥΡΓΩΝ (ΑΘΗΝΑ)</t>
  </si>
  <si>
    <t>ΜΗΧΑΝΟΛΟΓΩΝ ΜΗΧΑΝΙΚΩΝ (ΑΘΗΝΑ)</t>
  </si>
  <si>
    <t>ΝΑΥΠΗΓΩΝ ΜΗΧΑΝΟΛΟΓΩΝ ΜΗΧΑΝΙΚΩΝ (ΑΘΗΝΑ)</t>
  </si>
  <si>
    <t>ΧΗΜΙΚΩΝ ΜΗΧΑΝΙΚΩΝ (ΑΘΗΝΑ)</t>
  </si>
  <si>
    <t>ΙΟΝΙΟ ΠΑΝΕΠΙΣΤΗΜΙΟ</t>
  </si>
  <si>
    <t>ΑΡΧΕΙΟΝΟΜΙΑΣ, ΒΙΒΛΙΟΘΗΚΟΝΟΜΙΑΣ ΚΑΙ ΜΟΥΣΕΙΟΛΟΓΙΑΣ (ΚΕΡΚΥΡΑ)</t>
  </si>
  <si>
    <t>ΙΣΤΟΡΙΑΣ (ΚΕΡΚΥΡΑ)</t>
  </si>
  <si>
    <t>ΜΟΥΣΙΚΩΝ ΣΠΟΥΔΩΝ (ΚΕΡΚΥΡΑ)</t>
  </si>
  <si>
    <t>ΞΕΝΩΝ ΓΛΩΣΣΩΝ ΜΕΤΑΦΡΑΣΗΣ ΚΑΙ ΔΙΕΡΜΗΝΕΙΑΣ (ΚΕΡΚΥΡΑ)</t>
  </si>
  <si>
    <t>ΠΛΗΡΟΦΟΡΙΚΗΣ (ΚΕΡΚΥΡΑ)</t>
  </si>
  <si>
    <t>ΟΙΚΟΝΟΜΙΚΟ ΠΑΝΕΠΙΣΤΗΜΙΟ ΑΘΗΝΩΝ</t>
  </si>
  <si>
    <t>ΔΙΕΘΝΩΝ ΚΑΙ ΕΥΡΩΠΑΪΚΩΝ ΟΙΚΟΝΟΜΙΚΩΝ ΣΠΟΥΔΩΝ (ΑΘΗΝΑ)</t>
  </si>
  <si>
    <t>ΜΑΡΚΕΤΙΝΓΚ ΚΑΙ ΕΠΙΚΟΙΝΩΝΙΑΣ (ΑΘΗΝΑ)</t>
  </si>
  <si>
    <t>ΟΙΚΟΝΟΜΙΚΗΣ ΕΠΙΣΤΗΜΗΣ (ΑΘΗΝΑ)</t>
  </si>
  <si>
    <t>ΟΡΓΑΝΩΣΗΣ ΚΑΙ ΔΙΟΙΚΗΣΗΣ ΕΠΙΧΕΙΡΗΣΕΩΝ (ΑΘΗΝΑ)</t>
  </si>
  <si>
    <t>ΠΛΗΡΟΦΟΡΙΚΗΣ (ΑΘΗΝΑ)</t>
  </si>
  <si>
    <t>ΣΤΑΤΙΣΤΙΚΗΣ (ΑΘΗΝΑ)</t>
  </si>
  <si>
    <t>ΠΑΝΕΠΙΣΤΗΜΙΟ ΑΙΓΑΙΟΥ</t>
  </si>
  <si>
    <t>ΓΕΩΓΡΑΦΙΑΣ (ΜΥΤΙΛΗΝΗ)</t>
  </si>
  <si>
    <t>ΔΙΟΙΚΗΣΗΣ ΕΠΙΧΕΙΡΗΣΕΩΝ (ΧΙΟΣ)</t>
  </si>
  <si>
    <t>ΕΠΙΣΤΗΜΩΝ ΤΗΣ ΘΑΛΑΣΣΑΣ (ΜΥΤΙΛΗΝΗ)</t>
  </si>
  <si>
    <t>ΚΟΙΝΩΝΙΟΛΟΓΙΑΣ (ΜΥΤΙΛΗΝΗ)</t>
  </si>
  <si>
    <t>ΜΕΣΟΓΕΙΑΚΩΝ ΣΠΟΥΔΩΝ (ΡΟΔΟΣ)</t>
  </si>
  <si>
    <t>ΜΗΧΑΝΙΚΩΝ ΟΙΚΟΝΟΜΙΑΣ ΚΑΙ ΔΙΟΙΚΗΣΗΣ (ΧΙΟΣ)</t>
  </si>
  <si>
    <t>ΜΗΧΑΝΙΚΩΝ ΣΧΕΔΙΑΣΗΣ ΠΡΟΪΟΝΤΩΝ ΚΑΙ ΣΥΣΤΗΜΑΤΩΝ (ΣΥΡΟΣ)</t>
  </si>
  <si>
    <t>ΠΑΙΔΑΓΩΓΙΚΟ ΔΗΜΟΤΙΚΗΣ ΕΚΠΑΙΔΕΥΣΗΣ (ΡΟΔΟΣ)</t>
  </si>
  <si>
    <t>ΠΕΡΙΒΑΛΛΟΝΤΟΣ (ΜΥΤΙΛΗΝΗ)</t>
  </si>
  <si>
    <t>ΠΑΝΕΠΙΣΤΗΜΙΟ ΔΥΤΙΚΗΣ ΜΑΚΕΔΟΝΙΑΣ</t>
  </si>
  <si>
    <t>ΜΗΧΑΝΙΚΩΝ ΠΕΡΙΒΑΛΛΟΝΤΟΣ (ΚΟΖΑΝΗ)</t>
  </si>
  <si>
    <t>ΜΗΧΑΝΟΛΟΓΩΝ ΜΗΧΑΝΙΚΩΝ (ΚΟΖΑΝΗ)</t>
  </si>
  <si>
    <t>ΠΑΙΔΑΓΩΓΙΚΟ ΔΗΜΟΤΙΚΗΣ ΕΚΠΑΙΔΕΥΣΗΣ (ΦΛΩΡΙΝΑ)</t>
  </si>
  <si>
    <t>ΠΑΙΔΑΓΩΓΙΚΟ ΝΗΠΙΑΓΩΓΩΝ (ΦΛΩΡΙΝΑ)</t>
  </si>
  <si>
    <t>ΠΑΝΕΠΙΣΤΗΜΙΟ ΘΕΣΣΑΛΙΑΣ</t>
  </si>
  <si>
    <t>ΑΡΧΙΤΕΚΤΟΝΩΝ ΜΗΧΑΝΙΚΩΝ (ΒΟΛΟΣ)</t>
  </si>
  <si>
    <t>ΓΕΩΠΟΝΙΑΣ, ΙΧΘΥΟΛΟΓΙΑΣ ΚΑΙ ΥΔΑΤΙΝΟΥ ΠΕΡΙΒΑΛΛΟΝΤΟΣ (ΒΟΛΟΣ)</t>
  </si>
  <si>
    <t>ΓΕΩΠΟΝΙΑΣ, ΦΥΤΙΚΗΣ ΠΑΡΑΓΩΓΗΣ ΚΑΙ ΑΓΡΟΤΙΚΟΥ ΠΕΡΙΒΑΛΛΟΝΤΟΣ (ΒΟΛΟΣ)</t>
  </si>
  <si>
    <t>ΕΠΙΣΤΗΜΗΣ ΦΥΣΙΚΗΣ ΑΓΩΓΗΣ ΚΑΙ ΑΘΛΗΤΙΣΜΟΥ (ΤΡΙΚΑΛΑ)</t>
  </si>
  <si>
    <t>ΗΛΕΚΤΡΟΛΟΓΩΝ ΜΗΧΑΝΙΚΩΝ ΚΑΙ ΜΗΧΑΝΙΚΩΝ ΥΠΟΛΟΓΙΣΤΩΝ (ΒΟΛΟΣ)</t>
  </si>
  <si>
    <t>ΙΑΤΡΙΚΗΣ (ΛΑΡΙΣΑ)</t>
  </si>
  <si>
    <t>ΚΤΗΝΙΑΤΡΙΚΗΣ (ΚΑΡΔΙΤΣΑ)</t>
  </si>
  <si>
    <t>ΜΗΧΑΝΙΚΩΝ ΧΩΡΟΤΑΞΙΑΣ, ΠΟΛΕΟΔΟΜΙΑΣ ΚΑΙ ΠΕΡΙΦΕΡΕΙΑΚΗΣ ΑΝΑΠΤΥΞΗΣ (ΒΟΛΟΣ)</t>
  </si>
  <si>
    <t>ΜΗΧΑΝΟΛΟΓΩΝ ΜΗΧΑΝΙΚΩΝ (ΒΟΛΟΣ)</t>
  </si>
  <si>
    <t>ΟΙΚΟΝΟΜΙΚΩΝ ΕΠΙΣΤΗΜΩΝ (ΒΟΛΟΣ)</t>
  </si>
  <si>
    <t>ΠΑΙΔΑΓΩΓΙΚΟ ΔΗΜΟΤΙΚΗΣ ΕΚΠΑΙΔΕΥΣΗΣ (ΒΟΛΟΣ)</t>
  </si>
  <si>
    <t>ΠΑΙΔΑΓΩΓΙΚΟ ΕΙΔΙΚΗΣ ΑΓΩΓΗΣ (ΒΟΛΟΣ)</t>
  </si>
  <si>
    <t>ΠΑΙΔΑΓΩΓΙΚΟ ΠΡΟΣΧΟΛΙΚΗΣ ΕΚΠΑΙΔΕΥΣΗΣ (ΒΟΛΟΣ)</t>
  </si>
  <si>
    <t>ΠΛΗΡΟΦΟΡΙΚΗΣ (ΛΑΜΙΑ)</t>
  </si>
  <si>
    <t>ΠΟΛΙΤΙΚΩΝ ΜΗΧΑΝΙΚΩΝ (ΒΟΛΟΣ)</t>
  </si>
  <si>
    <t>ΠΑΝΕΠΙΣΤΗΜΙΟ ΙΩΑΝΝΙΝΩΝ</t>
  </si>
  <si>
    <t>ΑΡΧΙΤΕΚΤΟΝΩΝ ΜΗΧΑΝΙΚΩΝ (ΙΩΑΝΝΙΝΑ)</t>
  </si>
  <si>
    <t>ΙΑΤΡΙΚΗΣ (ΙΩΑΝΝΙΝΑ)</t>
  </si>
  <si>
    <t>ΜΑΘΗΜΑΤΙΚΩΝ (ΙΩΑΝΝΙΝΑ)</t>
  </si>
  <si>
    <t>ΜΗΧΑΝΙΚΩΝ ΕΠΙΣΤΗΜΗΣ ΥΛΙΚΩΝ (ΙΩΑΝΝΙΝΑ)</t>
  </si>
  <si>
    <t>ΜΗΧΑΝΙΚΩΝ ΗΛΕΚΤΡΟΝΙΚΩΝ ΥΠΟΛΟΓΙΣΤΩΝ ΚΑΙ ΠΛΗΡΟΦΟΡΙΚΗΣ (ΙΩΑΝΝΙΝΑ)</t>
  </si>
  <si>
    <t>ΟΙΚΟΝΟΜΙΚΩΝ ΕΠΙΣΤΗΜΩΝ (ΙΩΑΝΝΙΝΑ)</t>
  </si>
  <si>
    <t>ΠΑΙΔΑΓΩΓΙΚΟ ΔΗΜΟΤΙΚΗΣ ΕΚΠΑΙΔΕΥΣΗΣ (ΙΩΑΝΝΙΝΑ)</t>
  </si>
  <si>
    <t>ΠΑΙΔΑΓΩΓΙΚΟ ΝΗΠΙΑΓΩΓΩΝ (ΙΩΑΝΝΙΝΑ)</t>
  </si>
  <si>
    <t>ΦΙΛΟΛΟΓΙΑΣ (ΙΩΑΝΝΙΝΑ)</t>
  </si>
  <si>
    <t>ΦΥΣΙΚΗΣ (ΙΩΑΝΝΙΝΑ)</t>
  </si>
  <si>
    <t>ΧΗΜΕΙΑΣ (ΙΩΑΝΝΙΝΑ)</t>
  </si>
  <si>
    <t>ΠΑΝΕΠΙΣΤΗΜΙΟ ΚΡΗΤΗΣ</t>
  </si>
  <si>
    <t>ΒΙΟΛΟΓΙΑΣ (ΗΡΑΚΛΕΙΟ)</t>
  </si>
  <si>
    <t>ΕΠΙΣΤΗΜΗΣ ΥΠΟΛΟΓΙΣΤΩΝ (ΗΡΑΚΛΕΙΟ)</t>
  </si>
  <si>
    <t>ΙΑΤΡΙΚΗΣ (ΗΡΑΚΛΕΙΟ)</t>
  </si>
  <si>
    <t>ΚΟΙΝΩΝΙΟΛΟΓΙΑΣ (ΡΕΘΥΜΝΟ)</t>
  </si>
  <si>
    <t>ΟΙΚΟΝΟΜΙΚΩΝ ΕΠΙΣΤΗΜΩΝ (ΡΕΘΥΜΝΟ)</t>
  </si>
  <si>
    <t>ΠΑΙΔΑΓΩΓΙΚΟ ΔΗΜΟΤΙΚΗΣ ΕΚΠΑΙΔΕΥΣΗΣ (ΡΕΘΥΜΝΟ)</t>
  </si>
  <si>
    <t>ΠΑΙΔΑΓΩΓΙΚΟ ΠΡΟΣΧΟΛΙΚΗΣ ΕΚΠΑΙΔΕΥΣΗΣ (ΡΕΘΥΜΝΟ)</t>
  </si>
  <si>
    <t>ΠΟΛΙΤΙΚΗΣ ΕΠΙΣΤΗΜΗΣ (ΡΕΘΥΜΝΟ)</t>
  </si>
  <si>
    <t>ΦΙΛΟΛΟΓΙΑΣ (ΡΕΘΥΜΝΟ)</t>
  </si>
  <si>
    <t>ΦΥΣΙΚΗΣ (ΗΡΑΚΛΕΙΟ)</t>
  </si>
  <si>
    <t>ΧΗΜΕΙΑΣ (ΗΡΑΚΛΕΙΟ)</t>
  </si>
  <si>
    <t>ΨΥΧΟΛΟΓΙΑΣ (ΡΕΘΥΜΝΟ)</t>
  </si>
  <si>
    <t>ΠΑΝΕΠΙΣΤΗΜΙΟ ΜΑΚΕΔΟΝΙΑΣ</t>
  </si>
  <si>
    <t>ΒΑΛΚΑΝΙΚΩΝ, ΣΛΑΒΙΚΩΝ ΚΑΙ ΑΝΑΤΟΛΙΚΩΝ ΣΠΟΥΔΩΝ (ΘΕΣΣΑΛΟΝΙΚΗ)</t>
  </si>
  <si>
    <t>ΕΚΠΑΙΔΕΥΤΙΚΗΣ ΚΑΙ ΚΟΙΝΩΝΙΚΗΣ ΠΟΛΙΤΙΚΗΣ (ΘΕΣΣΑΛΟΝΙΚΗ)</t>
  </si>
  <si>
    <t>ΕΦΑΡΜΟΣΜΕΝΗΣ ΠΛΗΡΟΦΟΡΙΚΗΣ (ΘΕΣΣΑΛΟΝΙΚΗ)</t>
  </si>
  <si>
    <t>ΠΑΝΕΠΙΣΤΗΜΙΟ ΠΑΤΡΩΝ</t>
  </si>
  <si>
    <t>ΑΡΧΙΤΕΚΤΟΝΩΝ ΜΗΧΑΝΙΚΩΝ (ΠΑΤΡΑ)</t>
  </si>
  <si>
    <t>ΒΙΟΛΟΓΙΑΣ (ΠΑΤΡΑ)</t>
  </si>
  <si>
    <t>ΓΕΩΛΟΓΙΑΣ (ΠΑΤΡΑ)</t>
  </si>
  <si>
    <t>ΔΙΟΙΚΗΣΗΣ ΕΠΙΧΕΙΡΗΣΕΩΝ (ΠΑΤΡΑ)</t>
  </si>
  <si>
    <t>ΔΙΟΙΚΗΣΗΣ ΕΠΙΧΕΙΡΗΣΕΩΝ ΑΓΡΟΤΙΚΩΝ ΠΡΟΪΟΝΤΩΝ ΚΑΙ ΤΡΟΦΙΜΩΝ (ΑΓΡΙΝΙΟ)</t>
  </si>
  <si>
    <t>ΕΠΙΣΤΗΜΗΣ ΤΩΝ ΥΛΙΚΩΝ (ΠΑΤΡΑ)</t>
  </si>
  <si>
    <t>ΘΕΑΤΡΙΚΩΝ ΣΠΟΥΔΩΝ (ΠΑΤΡΑ)</t>
  </si>
  <si>
    <t>ΙΑΤΡΙΚΗΣ (ΠΑΤΡΑ)</t>
  </si>
  <si>
    <t>ΜΑΘΗΜΑΤΙΚΩΝ (ΠΑΤΡΑ)</t>
  </si>
  <si>
    <t>ΜΗΧΑΝΙΚΩΝ ΗΛΕΚΤΡΟΝΙΚΩΝ ΥΠΟΛΟΓΙΣΤΩΝ ΚΑΙ ΠΛΗΡΟΦΟΡΙΚΗΣ (ΠΑΤΡΑ)</t>
  </si>
  <si>
    <t>ΟΙΚΟΝΟΜΙΚΩΝ ΕΠΙΣΤΗΜΩΝ (ΠΑΤΡΑ)</t>
  </si>
  <si>
    <t>ΠΑΙΔΑΓΩΓΙΚΟ ΔΗΜΟΤΙΚΗΣ ΕΚΠΑΙΔΕΥΣΗΣ (ΠΑΤΡΑ)</t>
  </si>
  <si>
    <t>ΠΟΛΙΤΙΚΩΝ ΜΗΧΑΝΙΚΩΝ (ΠΑΤΡΑ)</t>
  </si>
  <si>
    <t>ΦΑΡΜΑΚΕΥΤΙΚΗΣ (ΠΑΤΡΑ)</t>
  </si>
  <si>
    <t>ΦΙΛΟΛΟΓΙΑΣ (ΠΑΤΡΑ)</t>
  </si>
  <si>
    <t>ΦΙΛΟΣΟΦΙΑΣ (ΠΑΤΡΑ)</t>
  </si>
  <si>
    <t>ΦΥΣΙΚΗΣ (ΠΑΤΡΑ)</t>
  </si>
  <si>
    <t>ΧΗΜΕΙΑΣ (ΠΑΤΡΑ)</t>
  </si>
  <si>
    <t>ΧΗΜΙΚΩΝ ΜΗΧΑΝΙΚΩΝ (ΠΑΤΡΑ)</t>
  </si>
  <si>
    <t>ΠΑΝΕΠΙΣΤΗΜΙΟ ΠΕΙΡΑΙΩΣ</t>
  </si>
  <si>
    <t>ΝΑΥΤΙΛΙΑΚΩΝ ΣΠΟΥΔΩΝ (ΠΕΙΡΑΙΑΣ)</t>
  </si>
  <si>
    <t>ΟΙΚΟΝΟΜΙΚΗΣ ΕΠΙΣΤΗΜΗΣ (ΠΕΙΡΑΙΑΣ)</t>
  </si>
  <si>
    <t>ΟΡΓΑΝΩΣΗΣ ΚΑΙ ΔΙΟΙΚΗΣΗΣ ΕΠΙΧΕΙΡΗΣΕΩΝ (ΠΕΙΡΑΙΑΣ)</t>
  </si>
  <si>
    <t>ΠΛΗΡΟΦΟΡΙΚΗΣ (ΠΕΙΡΑΙΑΣ)</t>
  </si>
  <si>
    <t>ΨΗΦΙΑΚΩΝ ΣΥΣΤΗΜΑΤΩΝ (ΠΕΙΡΑΙΑΣ)</t>
  </si>
  <si>
    <t>ΠΑΝΕΠΙΣΤΗΜΙΟ ΠΕΛΟΠΟΝΝΗΣΟΥ</t>
  </si>
  <si>
    <t>ΘΕΑΤΡΙΚΩΝ ΣΠΟΥΔΩΝ (ΝΑΥΠΛΙΟ)</t>
  </si>
  <si>
    <t>ΟΙΚΟΝΟΜΙΚΩΝ ΕΠΙΣΤΗΜΩΝ (ΤΡΙΠΟΛΗ)</t>
  </si>
  <si>
    <t>ΠΛΗΡΟΦΟΡΙΚΗΣ ΚΑΙ ΤΗΛΕΠΙΚΟΙΝΩΝΙΩΝ (ΤΡΙΠΟΛΗ)</t>
  </si>
  <si>
    <t>ΠΟΛΙΤΙΚΗΣ ΕΠΙΣΤΗΜΗΣ ΚΑΙ ΔΙΕΘΝΩΝ ΣΧΕΣΕΩΝ (ΚΟΡΙΝΘΟΣ)</t>
  </si>
  <si>
    <t>ΦΙΛΟΛΟΓΙΑΣ (ΚΑΛΑΜΑΤΑ)</t>
  </si>
  <si>
    <t>ΠΑΝΤΕΙΟ ΠΑΝΕΠΙΣΤΗΜΙΟ ΚΟΙΝΩΝΙΚΩΝ ΚΑΙ ΠΟΛΙΤΙΚΩΝ ΕΠΙΣΤΗΜΩΝ</t>
  </si>
  <si>
    <t>ΔΗΜΟΣΙΑΣ ΔΙΟΙΚΗΣΗΣ (ΑΘΗΝΑ)</t>
  </si>
  <si>
    <t>ΔΙΕΘΝΩΝ, ΕΥΡΩΠΑΪΚΩΝ ΚΑΙ ΠΕΡΙΦΕΡΕΙΑΚΩΝ ΣΠΟΥΔΩΝ (ΑΘΗΝΑ)</t>
  </si>
  <si>
    <t>ΕΠΙΚΟΙΝΩΝΙΑΣ, ΜΕΣΩΝ ΚΑΙ ΠΟΛΙΤΙΣΜΟΥ (ΑΘΗΝΑ)</t>
  </si>
  <si>
    <t>ΚΟΙΝΩΝΙΚΗΣ ΑΝΘΡΩΠΟΛΟΓΙΑΣ (ΑΘΗΝΑ)</t>
  </si>
  <si>
    <t>ΚΟΙΝΩΝΙΚΗΣ ΠΟΛΙΤΙΚΗΣ (ΑΘΗΝΑ)</t>
  </si>
  <si>
    <t>ΚΟΙΝΩΝΙΟΛΟΓΙΑΣ (ΑΘΗΝΑ)</t>
  </si>
  <si>
    <t>ΨΥΧΟΛΟΓΙΑΣ (ΑΘΗΝΑ) - ΠΑΝΤΕΙΟ</t>
  </si>
  <si>
    <t>ΠΑΤΡΙΑΡΧΙΚΗ ΑΝΩΤΑΤΗ ΕΚΚΛΗΣΙΑΣΤΙΚΗ ΑΚΑΔΗΜΙΑ ΚΡΗΤΗΣ</t>
  </si>
  <si>
    <t>ΠΡΟΓΡΑΜΜΑ ΕΚΚΛΗΣΙΑΣΤΙΚΗΣ ΜΟΥΣΙΚΗΣ ΚΑΙ ΨΑΛΤΙΚΗΣ ΗΡΑΚΛΕΙΟΥ ΚΡΗΤΗΣ</t>
  </si>
  <si>
    <t>ΠΡΟΓΡΑΜΜΑ ΙΕΡΑΤΙΚΩΝ ΣΠΟΥΔΩΝ ΗΡΑΚΛΕΙΟΥ ΚΡΗΤΗΣ</t>
  </si>
  <si>
    <t>ΠΟΛΥΤΕΧΝΕΙΟ ΚΡΗΤΗΣ</t>
  </si>
  <si>
    <t>ΑΡΧΙΤΕΚΤΟΝΩΝ ΜΗΧΑΝΙΚΩΝ (ΧΑΝΙΑ)</t>
  </si>
  <si>
    <t>ΗΛΕΚΤΡΟΛΟΓΩΝ ΜΗΧΑΝΙΚΩΝ ΚΑΙ ΜΗΧΑΝΙΚΩΝ ΥΠΟΛΟΓΙΣΤΩΝ (ΧΑΝΙΑ)</t>
  </si>
  <si>
    <t>ΜΗΧΑΝΙΚΩΝ ΟΡΥΚΤΩΝ ΠΟΡΩΝ (ΧΑΝΙΑ)</t>
  </si>
  <si>
    <t>ΜΗΧΑΝΙΚΩΝ ΠΕΡΙΒΑΛΛΟΝΤΟΣ (ΧΑΝΙΑ)</t>
  </si>
  <si>
    <t>ΠΥΡΟΣΒΕΣΤΙΚΗ ΑΚΑΔΗΜΙΑ</t>
  </si>
  <si>
    <t>ΣΤΡΑΤΙΩΤΙΚΗ ΣΧΟΛΗ ΑΞΙΩΜΑΤΙΚΩΝ ΣΩΜΑΤΩΝ</t>
  </si>
  <si>
    <t>ΙΑΤΡΙΚΟ (ΣΣΑΣ) ΘΕΣ/ΝΙΚΗΣ</t>
  </si>
  <si>
    <t>ΚΤΗΝΙΑΤΡΙΚΟ (ΣΣΑΣ) ΘΕΣ/ΝΙΚΗΣ</t>
  </si>
  <si>
    <t>ΟΔΟΝΤΙΑΤΡΙΚΟ (ΣΣΑΣ) ΘΕΣ/ΝΙΚΗΣ</t>
  </si>
  <si>
    <t>ΟΙΚΟΝΟΜΙΚΟ (ΣΣΑΣ) ΘΕΣ/ΝΙΚΗ</t>
  </si>
  <si>
    <t>ΣΤΡΑΤΟΛΟΓΙΚΟ - ΣΤΡΑΤΙΩΤ. ΝΟΜ. ΣΥΜΒ. (ΣΣΑΣ) ΘΕΣ/ΝΙΚΗ</t>
  </si>
  <si>
    <t>ΦΑΡΜΑΚΕΥΤΙΚΟ (ΣΣΑΣ) ΘΕΣ/ΝΙΚΗΣ</t>
  </si>
  <si>
    <t>ΨΥΧΟΛΟΓΩΝ (ΣΣΑΣ) ΘΕΣ/ΝΙΚΗ</t>
  </si>
  <si>
    <t>ΣΤΡΑΤΙΩΤΙΚΗ ΣΧΟΛΗ ΕΥΕΛΠΙΔΩΝ</t>
  </si>
  <si>
    <t>ΕΥΕΛΠΙΔΩΝ (ΣΣΕ) - ΟΠΛΑ</t>
  </si>
  <si>
    <t>ΕΥΕΛΠΙΔΩΝ (ΣΣΕ) - ΣΩΜΑΤΑ</t>
  </si>
  <si>
    <t>ΣΧΟΛΗ ΑΞΙΩΜΑΤΙΚΩΝ ΝΟΣΗΛΕΥΤΙΚΗΣ</t>
  </si>
  <si>
    <t>ΑΞΙΩΜΑΤΙΚΩΝ ΝΟΣΗΛΕΥΤΙΚΗΣ (ΣΑΝ)</t>
  </si>
  <si>
    <t>ΣΧΟΛΗ ΙΚΑΡΩΝ</t>
  </si>
  <si>
    <t>ΙΚΑΡΩΝ (ΣΙ) ΙΠΤΑΜΕΝΟΙ</t>
  </si>
  <si>
    <t>ΙΚΑΡΩΝ (ΣΙ) ΜΗΧΑΝΙΚΟΙ (ΣΜΑ)</t>
  </si>
  <si>
    <t>ΣΧΟΛΗ ΜΟΝΙΜΩΝ ΥΠΑΞΙΩΜΑΤΙΚΩΝ NAYTIKOY</t>
  </si>
  <si>
    <t>ΜΟΝΙΜΩΝ ΥΠΑΞΙΩΜΑΤΙΚΩΝ ΝΑΥΤΙΚΟΥ (Σ.Μ.Υ.Ν.)</t>
  </si>
  <si>
    <t>ΣΧΟΛΗ ΜΟΝΙΜΩΝ ΥΠΑΞΙΩΜΑΤΙΚΩΝ ΣΤΡΑΤΟΥ ΞΗΡΑΣ</t>
  </si>
  <si>
    <t>ΜΟΝΙΜΩΝ ΥΠΑΞΙΩΜΑΤΙΚΩΝ ΣΤΡΑΤΟΥ (Σ.Μ.Υ.) - ΟΠΛΑ</t>
  </si>
  <si>
    <t>ΜΟΝΙΜΩΝ ΥΠΑΞΙΩΜΑΤΙΚΩΝ ΣΤΡΑΤΟΥ (Σ.Μ.Υ.) - ΣΩΜΑΤΑ</t>
  </si>
  <si>
    <t>ΣΧΟΛΗ ΝΑΥΤΙΚΩΝ ΔΟΚΙΜΩΝ</t>
  </si>
  <si>
    <t>ΝΑΥΤΙΚΩΝ ΔΟΚΙΜΩΝ (ΣΝΔ) ΜΑΧΙΜΟΙ</t>
  </si>
  <si>
    <t>ΝΑΥΤΙΚΩΝ ΔΟΚΙΜΩΝ (ΣΝΔ) ΜΗΧΑΝΙΚΟΙ</t>
  </si>
  <si>
    <t>Τ.Ε.Ι. ΑΘΗΝΑΣ</t>
  </si>
  <si>
    <t>ΑΚΤΙΝΟΛΟΓΙΑΣ ΚΑΙ ΑΚΤΙΝΟΘΕΡΑΠΕΙΑΣ (ΑΘΗΝΑ)</t>
  </si>
  <si>
    <t>ΓΡΑΦΙΣΤΙΚΗΣ (ΑΘΗΝΑ) - ΓΡΑΦΙΣΤΙΚΗΣ</t>
  </si>
  <si>
    <t>ΓΡΑΦΙΣΤΙΚΗΣ (ΑΘΗΝΑ) - ΤΕΧΝΟΛΟΓΙΑΣ ΓΡΑΦΙΚΩΝ ΤΕΧΝΩΝ</t>
  </si>
  <si>
    <t>ΔΗΜΟΣΙΑΣ ΥΓΕΙΑΣ ΚΑΙ ΚΟΙΝΟΤΙΚΗΣ ΥΓΕΙΑΣ (ΑΘΗΝΑ) - ΔΗΜΟΣΙΑΣ ΥΓΕΙΑΣ</t>
  </si>
  <si>
    <t>ΔΗΜΟΣΙΑΣ ΥΓΕΙΑΣ ΚΑΙ ΚΟΙΝΟΤΙΚΗΣ ΥΓΕΙΑΣ (ΑΘΗΝΑ) - ΚΟΙΝΟΤΙΚΗΣ ΥΓΕΙΑΣ</t>
  </si>
  <si>
    <t>ΔΙΟΙΚΗΣΗΣ ΕΠΙΧΕΙΡΗΣΕΩΝ (ΑΘΗΝΑ) - ΔΙΟΙΚΗΣΗ ΕΠΙΧΕΙΡΗΣΕΩΝ</t>
  </si>
  <si>
    <t>ΔΙΟΙΚΗΣΗΣ ΕΠΙΧΕΙΡΗΣΕΩΝ (ΑΘΗΝΑ) - ΔΙΟΙΚΗΣΗ ΜΟΝΑΔΩΝ ΥΓΕΙΑΣ ΚΑΙ ΠΡΟΝΟΙΑΣ</t>
  </si>
  <si>
    <t>ΔΙΟΙΚΗΣΗΣ ΕΠΙΧΕΙΡΗΣΕΩΝ (ΑΘΗΝΑ) - ΔΙΟΙΚΗΣΗ ΤΟΥΡΙΣΤΙΚΩΝ ΕΠΙΧΕΙΡΗΣΕΩΝ ΚΑΙ ΕΠΙΧΕΙΡΗΣΕΩΝ ΦΙΛΟΞΕΝΙΑΣ</t>
  </si>
  <si>
    <t>ΕΡΓΟΘΕΡΑΠΕΙΑΣ (ΑΘΗΝΑ)</t>
  </si>
  <si>
    <t>ΕΣΩΤΕΡΙΚΗΣ ΑΡΧΙΤΕΚΤΟΝΙΚΗΣ, ΔΙΑΚΟΣΜΗΣΗΣ ΚΑΙ ΣΧΕΔΙΑΣΜΟΥ ΑΝΤΙΚΕΙΜΕΝΩΝ (ΑΘΗΝΑ)</t>
  </si>
  <si>
    <t>ΙΑΤΡΙΚΩΝ ΕΡΓΑΣΤΗΡΙΩΝ (ΑΘΗΝΑ)</t>
  </si>
  <si>
    <t>ΚΟΙΝΩΝΙΚΗΣ ΕΡΓΑΣΙΑΣ (ΑΘΗΝΑ)</t>
  </si>
  <si>
    <t>ΜΑΙΕΥΤΙΚΗΣ (ΑΘΗΝΑ)</t>
  </si>
  <si>
    <t>ΝΟΣΗΛΕΥΤΙΚΗΣ (ΑΘΗΝΑ)</t>
  </si>
  <si>
    <t>ΟΔΟΝΤΙΚΗΣ ΤΕΧΝΟΛΟΓΙΑΣ (ΑΘΗΝΑ)</t>
  </si>
  <si>
    <t>ΟΠΤΙΚΗΣ ΚΑΙ ΟΠΤΟΜΕΤΡΙΑΣ (ΑΘΗΝΑ)</t>
  </si>
  <si>
    <t>ΠΡΟΣΧΟΛΙΚΗΣ ΑΓΩΓΗΣ (ΑΘΗΝΑ)</t>
  </si>
  <si>
    <t>ΣΥΝΤΗΡΗΣΗΣ ΑΡΧΑΙΟΤΗΤΩΝ ΚΑΙ ΕΡΓΩΝ ΤΕΧΝΗΣ (ΑΘΗΝΑ)</t>
  </si>
  <si>
    <t>ΤΕΧΝΟΛΟΓΙΑΣ ΤΡΟΦΙΜΩΝ (ΑΘΗΝΑ)</t>
  </si>
  <si>
    <t>ΦΥΣΙΚΟΘΕΡΑΠΕΙΑΣ (ΑΘΗΝΑ)</t>
  </si>
  <si>
    <t>Τ.Ε.Ι. ΑΝΑΤΟΛΙΚΗΣ ΜΑΚΕΔΟΝΙΑΣ &amp; ΘΡΑΚΗΣ</t>
  </si>
  <si>
    <t>ΔΙΟΙΚΗΣΗΣ ΕΠΙΧΕΙΡΗΣΕΩΝ (ΚΑΒΑΛΑ)</t>
  </si>
  <si>
    <t>ΛΟΓΙΣΤΙΚΗΣ ΚΑΙ ΧΡΗΜΑΤΟΟΙΚΟΝΟΜΙΚΗΣ (ΚΑΒΑΛΑ)</t>
  </si>
  <si>
    <t>ΝΟΣΗΛΕΥΤΙΚΗΣ (ΔΙΔΥΜΟΤΕΙΧΟ)</t>
  </si>
  <si>
    <t>Τ.Ε.Ι. ΔΥΤΙΚΗΣ ΕΛΛΑΔΑΣ</t>
  </si>
  <si>
    <t>ΛΟΓΟΘΕΡΑΠΕΙΑΣ (ΠΑΤΡΑ)</t>
  </si>
  <si>
    <t>ΝΟΣΗΛΕΥΤΙΚΗΣ (ΠΑΤΡΑ)</t>
  </si>
  <si>
    <t>ΤΕΧΝΟΛΟΓΙΑΣ ΑΛΙΕΙΑΣ - ΥΔΑΤΟΚΑΛΛΙΕΡΓΕΙΩΝ (ΜΕΣΟΛΟΓΓΙ)</t>
  </si>
  <si>
    <t>ΤΕΧΝΟΛΟΓΩΝ ΓΕΩΠΟΝΩΝ (ΑΜΑΛΙΑΔΑ)</t>
  </si>
  <si>
    <t>ΦΥΣΙΚΟΘΕΡΑΠΕΙΑΣ (ΑΙΓΙΟ)</t>
  </si>
  <si>
    <t>Τ.Ε.Ι. ΔΥΤΙΚΗΣ ΜΑΚΕΔΟΝΙΑΣ</t>
  </si>
  <si>
    <t>ΔΙΟΙΚΗΣΗΣ ΕΠΙΧΕΙΡΗΣΕΩΝ (ΓΡΕΒΕΝΑ) - ΔΙΟΙΚΗΣΗ ΕΠΙΧΕΙΡΗΣΕΩΝ</t>
  </si>
  <si>
    <t>ΔΙΟΙΚΗΣΗΣ ΕΠΙΧΕΙΡΗΣΕΩΝ (ΚΟΖΑΝΗ)</t>
  </si>
  <si>
    <t>ΜΑΙΕΥΤΙΚΗΣ (ΠΤΟΛΕΜΑΪΔΑ)</t>
  </si>
  <si>
    <t>ΤΕΧΝΟΛΟΓΩΝ ΓΕΩΠΟΝΩΝ (ΦΛΩΡΙΝΑ)</t>
  </si>
  <si>
    <t>Τ.Ε.Ι. ΗΠΕΙΡΟΥ</t>
  </si>
  <si>
    <t>ΔΙΟΙΚΗΣΗΣ ΕΠΙΧΕΙΡΗΣΕΩΝ (ΗΓΟΥΜΕΝΙΤΣΑ) - ΔΙΟΙΚΗΣΗ ΤΟΥΡΙΣΤΙΚΩΝ ΕΠΙΧΕΙΡΗΣΕΩΝ ΚΑΙ ΕΠΙΧΕΙΡΗΣΕΩΝ ΦΙΛΟΞΕΝΙΑΣ</t>
  </si>
  <si>
    <t>ΛΟΓΟΘΕΡΑΠΕΙΑΣ (ΙΩΑΝΝΙΝΑ)</t>
  </si>
  <si>
    <t>ΝΟΣΗΛΕΥΤΙΚΗΣ (ΙΩΑΝΝΙΝΑ)</t>
  </si>
  <si>
    <t>ΠΡΟΣΧΟΛΙΚΗΣ ΑΓΩΓΗΣ (ΙΩΑΝΝΙΝΑ)</t>
  </si>
  <si>
    <t>ΤΕΧΝΟΛΟΓΩΝ ΓΕΩΠΟΝΩΝ (ΑΡΤΑ)</t>
  </si>
  <si>
    <t>Τ.Ε.Ι. ΘΕΣΣΑΛΙΑΣ</t>
  </si>
  <si>
    <t>ΔΙΟΙΚΗΣΗΣ ΕΠΙΧΕΙΡΗΣΕΩΝ (ΛΑΡΙΣΑ) - ΔΙΟΙΚΗΣΗ ΕΠΙΧΕΙΡΗΣΕΩΝ</t>
  </si>
  <si>
    <t>ΙΑΤΡΙΚΩΝ ΕΡΓΑΣΤΗΡΙΩΝ (ΛΑΡΙΣΑ)</t>
  </si>
  <si>
    <t>ΛΟΓΙΣΤΙΚΗΣ ΚΑΙ ΧΡΗΜΑΤΟΟΙΚΟΝΟΜΙΚΗΣ (ΛΑΡΙΣΑ)</t>
  </si>
  <si>
    <t>ΝΟΣΗΛΕΥΤΙΚΗΣ (ΛΑΡΙΣΑ)</t>
  </si>
  <si>
    <t>ΤΕΧΝΟΛΟΓΙΑΣ ΤΡΟΦΙΜΩΝ (ΚΑΡΔΙΤΣΑ)</t>
  </si>
  <si>
    <t>ΤΕΧΝΟΛΟΓΩΝ ΓΕΩΠΟΝΩΝ (ΛΑΡΙΣΑ)</t>
  </si>
  <si>
    <t>Τ.Ε.Ι. ΙΟΝΙΩΝ ΝΗΣΩΝ</t>
  </si>
  <si>
    <t>ΔΙΟΙΚΗΣΗΣ ΕΠΙΧΕΙΡΗΣΕΩΝ (ΛΕΥΚΑΔΑ) - ΔΙΟΙΚΗΣΗ ΕΠΙΧΕΙΡΗΣΕΩΝ</t>
  </si>
  <si>
    <t>ΔΙΟΙΚΗΣΗΣ ΕΠΙΧΕΙΡΗΣΕΩΝ (ΛΕΥΚΑΔΑ) - ΔΙΟΙΚΗΣΗ ΤΟΥΡΙΣΤΙΚΩΝ ΕΠΙΧΕΙΡΗΣΕΩΝ ΚΑΙ ΕΠΙΧΕΙΡΗΣΕΩΝ ΦΙΛΟΞΕΝΙΑΣ</t>
  </si>
  <si>
    <t>ΤΕΧΝΟΛΟΓΙΑΣ ΤΡΟΦΙΜΩΝ (ΑΡΓΟΣΤΟΛΙ)</t>
  </si>
  <si>
    <t>Τ.Ε.Ι. ΚΕΝΤΡΙΚΗΣ ΜΑΚΕΔΟΝΙΑΣ</t>
  </si>
  <si>
    <t>ΔΙΟΙΚΗΣΗΣ ΕΠΙΧΕΙΡΗΣΕΩΝ (ΣΕΡΡΕΣ)</t>
  </si>
  <si>
    <t>ΔΙΟΙΚΗΣΗΣ ΣΥΣΤΗΜΑΤΩΝ ΕΦΟΔΙΑΣΜΟΥ (ΚΑΤΕΡΙΝΗ)</t>
  </si>
  <si>
    <t>ΛΟΓΙΣΤΙΚΗΣ ΚΑΙ ΧΡΗΜΑΤΟΟΙΚΟΝΟΜΙΚΗΣ (ΣΕΡΡΕΣ)</t>
  </si>
  <si>
    <t>Τ.Ε.Ι. ΚΡΗΤΗΣ</t>
  </si>
  <si>
    <t>ΔΙΟΙΚΗΣΗΣ ΕΠΙΧΕΙΡΗΣΕΩΝ (ΗΡΑΚΛΕΙΟ) - ΔΙΟΙΚΗΣΗ ΕΠΙΧΕΙΡΗΣΕΩΝ</t>
  </si>
  <si>
    <t>ΔΙΟΙΚΗΣΗΣ ΕΠΙΧΕΙΡΗΣΕΩΝ (ΗΡΑΚΛΕΙΟ) - ΔΙΟΙΚΗΣΗ ΤΟΥΡΙΣΤΙΚΩΝ ΕΠΙΧΕΙΡΗΣΕΩΝ ΚΑΙ ΕΠΙΧΕΙΡΗΣΕΩΝ ΦΙΛΟΞΕΝΙΑΣ</t>
  </si>
  <si>
    <t>ΚΟΙΝΩΝΙΚΗΣ ΕΡΓΑΣΙΑΣ (ΗΡΑΚΛΕΙΟ)</t>
  </si>
  <si>
    <t>ΝΟΣΗΛΕΥΤΙΚΗΣ (ΗΡΑΚΛΕΙΟ)</t>
  </si>
  <si>
    <t>Τ.Ε.Ι. ΠΕΙΡΑΙΑ</t>
  </si>
  <si>
    <t>ΔΙΟΙΚΗΣΗΣ ΕΠΙΧΕΙΡΗΣΕΩΝ (ΠΕΙΡΑΙΑΣ) - ΔΙΟΙΚΗΣΗ ΕΠΙΧΕΙΡΗΣΕΩΝ</t>
  </si>
  <si>
    <t>ΔΙΟΙΚΗΣΗΣ ΕΠΙΧΕΙΡΗΣΕΩΝ (ΠΕΙΡΑΙΑΣ) - ΔΙΟΙΚΗΣΗ ΤΟΥΡΙΣΤΙΚΩΝ ΕΠΙΧΕΙΡΗΣΕΩΝ ΚΑΙ ΕΠΙΧΕΙΡΗΣΕΩΝ ΦΙΛΟΞΕΝΙΑΣ</t>
  </si>
  <si>
    <t>ΛΟΓΙΣΤΙΚΗΣ ΚΑΙ ΧΡΗΜΑΤΟΟΙΚΟΝΟΜΙΚΗΣ (ΠΕΙΡΑΙΑΣ)</t>
  </si>
  <si>
    <t>Τ.Ε.Ι. ΠΕΛΟΠΟΝΝΗΣΟΥ</t>
  </si>
  <si>
    <t>ΔΙΟΙΚΗΣΗΣ ΕΠΙΧΕΙΡΗΣΕΩΝ ΚΑΙ ΟΡΓΑΝΙΣΜΩΝ (ΚΑΛΑΜΑΤΑ) - ΤΟΠΙΚΗΣ ΑΥΤΟΔΙΟΙΚΗΣΗΣ</t>
  </si>
  <si>
    <t>ΛΟΓΙΣΤΙΚΗΣ ΚΑΙ ΧΡΗΜΑΤΟΟΙΚΟΝΟΜΙΚΗΣ (ΚΑΛΑΜΑΤΑ)</t>
  </si>
  <si>
    <t>ΤΕΧΝΟΛΟΓΙΑΣ ΤΡΟΦΙΜΩΝ (ΚΑΛΑΜΑΤΑ)</t>
  </si>
  <si>
    <t>ΤΕΧΝΟΛΟΓΩΝ ΓΕΩΠΟΝΩΝ (ΚΑΛΑΜΑΤΑ)</t>
  </si>
  <si>
    <t>Τ.Ε.Ι. ΣΤΕΡΕΑΣ ΕΛΛΑΔΑΣ</t>
  </si>
  <si>
    <t>ΔΙΟΙΚΗΣΗΣ ΣΥΣΤΗΜΑΤΩΝ ΕΦΟΔΙΑΣΜΟΥ (ΘΗΒΑ)</t>
  </si>
  <si>
    <t>ΛΟΓΙΣΤΙΚΗΣ ΚΑΙ ΧΡΗΜΑΤΟΟΙΚΟΝΟΜΙΚΗΣ (ΧΑΛΚΙΔΑ)</t>
  </si>
  <si>
    <t>ΝΟΣΗΛΕΥΤΙΚΗΣ (ΛΑΜΙΑ)</t>
  </si>
  <si>
    <t>ΦΥΣΙΚΟΘΕΡΑΠΕΙΑΣ (ΛΑΜΙΑ)</t>
  </si>
  <si>
    <t>ΧΑΡΟΚΟΠΕΙΟ ΠΑΝΕΠΙΣΤΗΜΙΟ</t>
  </si>
  <si>
    <t>ΓΕΩΓΡΑΦΙΑΣ (ΑΘΗΝΑ)</t>
  </si>
  <si>
    <t>ΠΛΗΡΟΦΟΡΙΚΗΣ ΚΑΙ ΤΗΛΕΜΑΤΙΚΗΣ (ΑΘΗΝΑ)</t>
  </si>
  <si>
    <t>ΚΩΔΙΚΟΣ ΣΧΟΛΗΣ</t>
  </si>
  <si>
    <t>ΙΔΡΥΜΑ</t>
  </si>
  <si>
    <t>ΟΝΟΜΑ ΣΧΟΛΗΣ</t>
  </si>
  <si>
    <t xml:space="preserve">ΣΤΡΑΤΙΩΤΙΚΕΣ ΣΧΟΛΕΣ </t>
  </si>
  <si>
    <t xml:space="preserve">ΚΩΔ </t>
  </si>
  <si>
    <t xml:space="preserve">ΠΑΝΕΠΙΣΤΗΜΙΑ </t>
  </si>
  <si>
    <t xml:space="preserve">ΙΔΡΥΜΑ </t>
  </si>
  <si>
    <t xml:space="preserve">ΑΝΩΤΑΤΕΣ ΕΚΚΛΗΣΙΑΣΤΙΚΕΣ ΑΚΑΔΗΜΙΕΣ </t>
  </si>
  <si>
    <t xml:space="preserve">ΑΣΤΥΝΟΜΙΚΕΣ ΣΧΟΛΕΣ (ΜΟΝΟ ΓΙΑ ΠΟΛΙΤΕΣ) </t>
  </si>
  <si>
    <t xml:space="preserve">ΑΣΤΥΝΟΜΙΚΕΣ ΣΧΟΛΕΣ (ΜΟΝΟ ΓΙΑ ΑΣΤΥΝΟΜΙΚΟΥΣ) </t>
  </si>
  <si>
    <t xml:space="preserve">ΣΧΟΛΕΣ ΠΥΡΟΣΒΕΣΤΙΚΗΣ ΑΚΑΔΗΜΙΑΣ (ΜΟΝΟ ΓΙΑ ΠΟΛΙΤΕΣ) </t>
  </si>
  <si>
    <t xml:space="preserve">ΣΧΟΛΕΣ ΠΥΡΟΣΒΕΣΤΙΚΗΣ ΑΚΑΔΗΜΙΑΣ (ΜΟΝΟ ΓΙΑ ΠΥΡΟΣΒΕΣΤΕΣ) </t>
  </si>
  <si>
    <t xml:space="preserve">ΤΕΙ </t>
  </si>
  <si>
    <t xml:space="preserve">ΑΝΩΤΕΡΕΣ ΣΧΟΛΕΣ ΤΟΥΡΙΣΤΙΚΗΣ ΕΚΠΑΙΔΕΥΣΗΣ (ΑΣΤΕ ) </t>
  </si>
  <si>
    <t xml:space="preserve">ΑΚΑΔΗΜΙΕΣ ΕΜΠΟΡΙΚΟΥ ΝΑΥΤΙΚΟΥ (ΑΕΝ ) </t>
  </si>
  <si>
    <t xml:space="preserve">ΑΝΩΤΑΤΕΣ ΕΚΚΛΗΣΙΑΣΤΙΚΕΣ ΑΚΑΔΗΜΙΕΣ (ΑΕΑ) </t>
  </si>
  <si>
    <t xml:space="preserve">ΑΣΠΑΙΤΕ </t>
  </si>
  <si>
    <t xml:space="preserve">ΑΚΑΔΗΜΙΕΣ ΕΜΠΟΡΙΚΟΥ ΝΑΥΤΙΚΟΥ </t>
  </si>
  <si>
    <t>Π234</t>
  </si>
  <si>
    <t>ΕΠΙΛΕΞΤΕ ΤΗΝ ΟΜΑΔΑ ΠΡΟΣΑΝΑΤΟΛΙΣΜΟΥ</t>
  </si>
  <si>
    <t>Α. ΟΜΑΔΑ ΑΝΘΡΩΠΙΣΤΙΚΩΝ  ΣΠΟΥΔΩΝ</t>
  </si>
  <si>
    <t>Β. ΟΜΑΔΑ ΘΕΤΙΚΩΝ  ΣΠΟΥΔΩΝ</t>
  </si>
  <si>
    <t>Γ. ΟΜΑΔΑ ΟΙΚΟΝΟΜΙΑΣ &amp; ΠΛΗΡΟΦΟΡΙΚΗΣ</t>
  </si>
  <si>
    <t>1ο  ΕΠ. ΠΕΔΙΟ</t>
  </si>
  <si>
    <t>3ο ΕΠ. ΠΕΔΙΟ</t>
  </si>
  <si>
    <t>4ο ΕΠ. ΠΕΔΙΟ</t>
  </si>
  <si>
    <t>Μάθημα</t>
  </si>
  <si>
    <t xml:space="preserve">Βαθμός </t>
  </si>
  <si>
    <t>Σ.Β.</t>
  </si>
  <si>
    <t>Π.Βαθμός</t>
  </si>
  <si>
    <t>ΜΑΘΗΜΑ</t>
  </si>
  <si>
    <r>
      <rPr>
        <b/>
        <sz val="14"/>
        <color indexed="9"/>
        <rFont val="Arial Greek"/>
        <charset val="161"/>
      </rPr>
      <t>ΒΑΘΜΟΣ</t>
    </r>
    <r>
      <rPr>
        <b/>
        <sz val="12"/>
        <color indexed="9"/>
        <rFont val="Arial Greek"/>
        <charset val="161"/>
      </rPr>
      <t xml:space="preserve">                                           </t>
    </r>
    <r>
      <rPr>
        <i/>
        <sz val="10"/>
        <color indexed="9"/>
        <rFont val="Arial Greek"/>
        <charset val="161"/>
      </rPr>
      <t>Με άριστα το 20</t>
    </r>
  </si>
  <si>
    <t>Συντελεστής Βαρύτητας</t>
  </si>
  <si>
    <t>Αρχαία</t>
  </si>
  <si>
    <t>1o_PEDIO</t>
  </si>
  <si>
    <t>3o_PEDIO</t>
  </si>
  <si>
    <t>4o_PEDIO</t>
  </si>
  <si>
    <t>Ιστορία (Κατευθ.)</t>
  </si>
  <si>
    <t>Νεοελληνική Γλώσσα</t>
  </si>
  <si>
    <t>Λατινικά</t>
  </si>
  <si>
    <t>Βιολογία (Γεν.Παιδ.)</t>
  </si>
  <si>
    <t>Μαθηματικά (Γεν.Παιδ.)</t>
  </si>
  <si>
    <t>Μόρια</t>
  </si>
  <si>
    <t>2ο  ΕΠ. ΠΕΔΙΟ</t>
  </si>
  <si>
    <t>Βαθμός</t>
  </si>
  <si>
    <t>2o_PEDIO</t>
  </si>
  <si>
    <t>2. Συμπληρώστε τους Βαθμούς στα Μαθήματα</t>
  </si>
  <si>
    <t>Μαθηματικά (Κατευθ.)</t>
  </si>
  <si>
    <t>Φυσική</t>
  </si>
  <si>
    <t>Χημεία</t>
  </si>
  <si>
    <t>Βιολογία (Κατευθ.)</t>
  </si>
  <si>
    <t>Ιστορία (Γεν.Παιδ.)</t>
  </si>
  <si>
    <t>5o_PEDIO</t>
  </si>
  <si>
    <t>Α.Ο.Θ.</t>
  </si>
  <si>
    <t>Α.Ε.Π.Π.</t>
  </si>
  <si>
    <t>Ιστορια (Γεν.Παιδ.)</t>
  </si>
  <si>
    <t>Γραμμικό  Σχέδιο</t>
  </si>
  <si>
    <t>Ελεύθερο Σχέδιο</t>
  </si>
  <si>
    <t>1ο ΠΕΔΙΟ</t>
  </si>
  <si>
    <t>ΜΟΡΙΑ</t>
  </si>
  <si>
    <t>ΕΠΙΤΥΧΙΕΣ</t>
  </si>
  <si>
    <t>ΑΕΙ</t>
  </si>
  <si>
    <t>ΣΤΡΑΤΙΩΤΙΚΕΣ ΣΧΟΛΕΣ</t>
  </si>
  <si>
    <t>ΑΣΤΥΝΟΜΙΚΕΣ ΣΧΟΛΕΣ (ΜΟΝΟ ΓΙΑ ΠΟΛΙΤΕΣ)</t>
  </si>
  <si>
    <t>ΤΕΙ</t>
  </si>
  <si>
    <t>Διαφορά Μορίων</t>
  </si>
  <si>
    <t>2ο ΠΕΔΙΟ</t>
  </si>
  <si>
    <t>ΑΣΠΑΙΤΕ</t>
  </si>
  <si>
    <t>3ο ΠΕΔΙΟ</t>
  </si>
  <si>
    <t>Αγγλικά</t>
  </si>
  <si>
    <t>Γαλλικά</t>
  </si>
  <si>
    <t>Γερμανικά</t>
  </si>
  <si>
    <t>Ιταλικά</t>
  </si>
  <si>
    <t>Ισπανικά</t>
  </si>
  <si>
    <t>Γραμμικό Σχέδιο</t>
  </si>
  <si>
    <t>Αρμονία</t>
  </si>
  <si>
    <t>Μουσική Ακουστική Ικανότητα</t>
  </si>
  <si>
    <t>ΕΙΔΙΚΟ ΜΑΘΗΜΑ</t>
  </si>
  <si>
    <t>ΝΑΙ</t>
  </si>
  <si>
    <t>ΟΧΙ</t>
  </si>
  <si>
    <t>ΣΧΟΛΕΣ ΤΕΙ ΜΕ ΕΙΔΙΚΟ ΜΑΘΗΜΑ - ΕΛΕΥΘΕΡΟ &amp; ΓΡΑΜΜΙΚΟ ΣΧΕΔΙΟ</t>
  </si>
  <si>
    <t>ΑΝΩΤΕΡΕΣ ΣΧΟΛΕΣ ΤΟΥΡΙΣΤΙΚΗΣ ΕΚΠΑΙΔΕΥΣΗΣ (ΑΣΤΕ )  - Ε.Μ. ΞΕΝΗ ΓΛΩΣΣΑ</t>
  </si>
  <si>
    <t>ΣΧΟΛΕΣ ΑΕΙ ΜΕ ΕΙΔΙΚΟ ΜΑΘΗΜΑ - ΕΛΕΥΘΕΡΟ ΚΑΙ ΓΡΑΜΜΙΚΟ ΣΧΕΔΙΟ</t>
  </si>
  <si>
    <t>ΣΧΟΛΕΣ ΤΕΙ ΜΕ ΕΙΔΙΚΟ ΜΑΘΗΜΑ - ΕΛΕΥΘΕΡΟ ΚΑΙ ΓΡΑΜΜΙΚΟ ΣΧΕΔΙΟ</t>
  </si>
  <si>
    <t>ΣΧΟΛΕΣ ΑΕΙ ΜΕ ΕΙΔΙΚΟ ΜΑΘΗΜΑ - ΞΕΝΗ ΓΛΩΣΣΑ</t>
  </si>
  <si>
    <t>ΣΧΟΛΕΣ ΤΕΙ ΜΕ ΕΙΔΙΚΟ ΜΑΘΗΜΑ - ΞΕΝΗ ΓΛΩΣΣΑ</t>
  </si>
  <si>
    <t>ΑΝΩΤΕΡΕΣ ΣΧΟΛΕΣ ΤΟΥΡΙΣΤΙΚΗΣ ΕΚΠΑΙΔΕΥΣΗΣ - ΞΕΝΗ ΓΛΩΣΣΑ</t>
  </si>
  <si>
    <t>ΣΧΟΛΕΣ ΑΕΙ ΜΕ ΕΙΔΙΚΟ ΜΑΘΗΜΑ - 1 ΞΕΝΗ ΓΛΩΣΣΑ</t>
  </si>
  <si>
    <t>ΣΧΟΛΕΣ ΑΕΙ ΞΕΝΩΝ ΓΛΩΣΣΩΝ  - 1 ΞΕΝΗ ΓΛΩΣΣΑ</t>
  </si>
  <si>
    <t>ΣΧΟΛΕΣ ΑΕΙ ΞΕΝΩΝ ΓΛΩΣΣΩΝ - 2 ΞΕΝΕΣ ΓΛΩΣΣΕΣ</t>
  </si>
  <si>
    <t>ΕΠΙΣΤΗΜΕΣ ΦΥΣΙΚΗΣ ΑΓΩΓΗΣ ΚΑΙ ΑΘΛΗΤΙΣΜΟΥ - ΑΓΩΝΙΣΜΑΤΑ</t>
  </si>
  <si>
    <t>ΣΧΟΛΕΣ ΜΟΥΣΙΚΩΝ ΣΠΟΥΔΩΝ - ΑΡΜΟΝΙΑ &amp; ΜΟΥΣΙΚΕΣ ΙΚΑΝΟΤΗΤΕΣ</t>
  </si>
  <si>
    <t>ΦΥΣΙΚΗΣ ΑΓΩΓΗΣ ΚΑΙ ΑΘΛΗΤΙΣΜΟΥ</t>
  </si>
  <si>
    <t>ΑΕΙ  ΜΕ ΕΙΔΙΚΟ ΜΑΘΗΜΑ - ΞΕΝΗ ΓΛΩΣΣΑ</t>
  </si>
  <si>
    <t>ΑΕΙ  ΜΕ ΕΙΔΙΚΟ ΜΑΘΗΜΑ - ΣΧΕΔΙΟ</t>
  </si>
  <si>
    <t>ΑΕΙ  ΜΟΥΣΙΚΩΝ ΣΠΟΥΔΩΝ</t>
  </si>
  <si>
    <t>ΤΕΙ  ΜΕ ΕΙΔΙΚΟ ΜΑΘΗΜΑ - ΣΧΕΔΙΟ</t>
  </si>
  <si>
    <t>ΤΕΙ  ΜΕ ΕΙΔΙΚΟ ΜΑΘΗΜΑ - ΞΕΝΗ ΓΛΩΣΣΑ</t>
  </si>
  <si>
    <t>ΣΧΟΛΕΣ ΜΕ ΕΙΔΙΚΟ ΜΑΘΗΜΑ</t>
  </si>
  <si>
    <t>ΞΕΝΩΝ ΓΛΩΣΣΩΝ</t>
  </si>
  <si>
    <t>ΜΟΥΣΙΚΩΝ ΣΠΟΥΔΩΝ</t>
  </si>
  <si>
    <t>ΜΟΡΙΑ ΑΠΟ ΤΟ ΕΙΔΙΚΟ ΜΑΘΗΜΑ</t>
  </si>
  <si>
    <t>ΦΥΣΙΚΗΣ ΑΓΩΓΗΣ &amp; ΑΘΛΗΤΙΣΜΟΥ</t>
  </si>
  <si>
    <t>ΑΡΧΙΤΕΚΤΟΝΩΝ, ΓΡΑΦΙΣΤΙΚΗΣ κ.λ.π</t>
  </si>
  <si>
    <t>http://www.econ.duth.gr/</t>
  </si>
  <si>
    <t>http://dit.uop.gr/</t>
  </si>
  <si>
    <t>http://www.cs.uth.gr/index.php/el/</t>
  </si>
  <si>
    <t>https://www.auth.gr/thea</t>
  </si>
  <si>
    <t>http://www.slavstud.uoa.gr/</t>
  </si>
  <si>
    <t>http://www.fns.aegean.gr/</t>
  </si>
  <si>
    <t>http://www.socadm.duth.gr/</t>
  </si>
  <si>
    <t>http://www.teiath.gr/seyp/health/</t>
  </si>
  <si>
    <t>http://www.teilar.gr/tmimata/tmima.php?tid=22</t>
  </si>
  <si>
    <t>https://www.teicrete.gr/bm/el/node/184</t>
  </si>
  <si>
    <t>http://www.teikav.edu.gr/portal/index.php/el/studies/bachelors/steg/bsc-oenology</t>
  </si>
  <si>
    <t>http://doeptm.teiste.gr/?p=151</t>
  </si>
  <si>
    <t>http://doeptm-teiwest.gr/</t>
  </si>
  <si>
    <t>http://tegeo.teiep.gr/</t>
  </si>
  <si>
    <t>http://www.steg.teicrete.gr/fp/</t>
  </si>
  <si>
    <t>http://agriculturaltechnology.teithe.gr/</t>
  </si>
  <si>
    <t>https://www.teilar.gr/tmimata/tmima.php?tid=25</t>
  </si>
  <si>
    <t>http://agrotech.teiwm.gr/index.php?lang=el</t>
  </si>
  <si>
    <t>http://ba.teiion.gr/</t>
  </si>
  <si>
    <t>http://www.dikseo.teimes.gr/</t>
  </si>
  <si>
    <t>http://www.upatras.gr/el/node/143</t>
  </si>
  <si>
    <t>https://www.teicrete.gr/el/tmm/7772</t>
  </si>
  <si>
    <t>https://www.teilar.gr/tmimata/tmima.php?tid=24</t>
  </si>
  <si>
    <t>http://ba-g.teiwm.gr/index.php?lang=el</t>
  </si>
  <si>
    <t>https://www.teicrete.gr/accfin/el/node/184</t>
  </si>
  <si>
    <t>http://af.teiwm.gr/index.php?lang=el</t>
  </si>
  <si>
    <t>http://www.teiwest.gr/index.php/schools/economy-school/logistiki</t>
  </si>
  <si>
    <t>http://accfin.teiep.gr/</t>
  </si>
  <si>
    <t>http://www.ba.teithe.gr/</t>
  </si>
  <si>
    <t>http://enveng.uowm.gr/</t>
  </si>
  <si>
    <t>http://architecture.uoi.gr/</t>
  </si>
  <si>
    <t>http://www.theo.auth.gr/el/islamic-studies</t>
  </si>
  <si>
    <t>http://www.theol.uoa.gr/</t>
  </si>
  <si>
    <t>http://kalamata.uop.gr/~hamccd</t>
  </si>
  <si>
    <t>http://www.soctheol.uoa.gr</t>
  </si>
  <si>
    <t>http://www.helit.duth.gr/</t>
  </si>
  <si>
    <t>http://www.past.auth.gr/</t>
  </si>
  <si>
    <t>http://www.he.duth.gr/</t>
  </si>
  <si>
    <t>http://www.phil.uoa.gr/</t>
  </si>
  <si>
    <t>http://www.arch.uoa.gr</t>
  </si>
  <si>
    <t>http://www.lit.auth.gr/</t>
  </si>
  <si>
    <t>http://www.philology.uoc.gr/gr.htm</t>
  </si>
  <si>
    <t>http://www.history-archaeology.uoc.gr</t>
  </si>
  <si>
    <t>http://www.law.uoa.gr/</t>
  </si>
  <si>
    <t>http://www.ppp.uoa.gr</t>
  </si>
  <si>
    <t>http://www.law.auth.gr</t>
  </si>
  <si>
    <t>http://www.edlit.auth.gr/</t>
  </si>
  <si>
    <t>http://www.law.duth.gr/</t>
  </si>
  <si>
    <t>http://phedps.uoi.gr</t>
  </si>
  <si>
    <t>http://www.pspa.uoa.gr/</t>
  </si>
  <si>
    <t>http://pubadmin.panteion.gr/</t>
  </si>
  <si>
    <t>http://sociology.panteion.gr/</t>
  </si>
  <si>
    <t>http://www.enl.uoa.gr/</t>
  </si>
  <si>
    <t>http://www.primedu.uoa.gr/</t>
  </si>
  <si>
    <t>http://www.enl.auth.gr/</t>
  </si>
  <si>
    <t>http://ptde.uoi.gr/</t>
  </si>
  <si>
    <t>http://www.frl.uoa.gr</t>
  </si>
  <si>
    <t>http://www.edc.uoc.gr/ptde/index.php?id=6,0,0,1,0,0</t>
  </si>
  <si>
    <t>http://www.frl.auth.gr</t>
  </si>
  <si>
    <t>http://www.gs.uoa.gr</t>
  </si>
  <si>
    <t>http://www.ecedu.upatras.gr/</t>
  </si>
  <si>
    <t>http://www.del.auth.gr/</t>
  </si>
  <si>
    <t>http://www.fks.uoc.gr</t>
  </si>
  <si>
    <t>http://www.eled.auth.gr/</t>
  </si>
  <si>
    <t>http://www.elemedu.upatras.gr/</t>
  </si>
  <si>
    <t>http://www.eled.duth.gr/</t>
  </si>
  <si>
    <t>http://www.pre.aegean.gr/</t>
  </si>
  <si>
    <t>http://www.hua.gr/index.php?option=com_content&amp;view=article&amp;id=62&amp;Itemid=306&amp;lang=el</t>
  </si>
  <si>
    <t>http://www.theatre.uoa.gr</t>
  </si>
  <si>
    <t>http://www.jour.auth.gr/</t>
  </si>
  <si>
    <t>http://www.media.uoa.gr/</t>
  </si>
  <si>
    <t>http://www.soc.uoc.gr/sociology/</t>
  </si>
  <si>
    <t>http://deos.aueb.gr/el/el_home&amp;hp=1</t>
  </si>
  <si>
    <t>http://topa.gr/</t>
  </si>
  <si>
    <t>http://cmc.panteion.gr/</t>
  </si>
  <si>
    <t>http://www.ecd.uoa.gr/</t>
  </si>
  <si>
    <t>http://web.xrh.unipi.gr/</t>
  </si>
  <si>
    <t>http://www.maritime-studies.gr/</t>
  </si>
  <si>
    <t>http://www.edc.uoc.gr/ptpe/</t>
  </si>
  <si>
    <t>http://www.koinpolpanteion.gr/</t>
  </si>
  <si>
    <t>http://www.psed.duth.gr/</t>
  </si>
  <si>
    <t>http://www.uom.gr/index.php?tmima=4&amp;categorymenu=2</t>
  </si>
  <si>
    <t>http://www.film.auth.gr/index.php</t>
  </si>
  <si>
    <t>http://www.pre.uth.gr</t>
  </si>
  <si>
    <t>http://www.ece.uth.gr/</t>
  </si>
  <si>
    <t>http://www.aegean.gr/social-anthropology/</t>
  </si>
  <si>
    <t>http://psy.panteion.gr/</t>
  </si>
  <si>
    <t>http://www.psy.auth.gr/</t>
  </si>
  <si>
    <t>http://www.phs.uoa.gr/</t>
  </si>
  <si>
    <t>http://www.uom.gr/index.php?tmima=7&amp;categorymenu=2</t>
  </si>
  <si>
    <t>http://www.philology-upatras.gr/el/home</t>
  </si>
  <si>
    <t>http://www.uom.gr/index.php?tmima=8&amp;categorymenu=2</t>
  </si>
  <si>
    <t>http://www.ha.uth.gr/gr</t>
  </si>
  <si>
    <t>http://www.sed.uth.gr/</t>
  </si>
  <si>
    <t>http://www.stt.aegean.gr/</t>
  </si>
  <si>
    <t>http://www.ill.uoa.gr/</t>
  </si>
  <si>
    <t>http://www.spanll.uoa.gr/</t>
  </si>
  <si>
    <t>http://www.bscc.duth.gr/</t>
  </si>
  <si>
    <t>http://dsep.uop.gr/</t>
  </si>
  <si>
    <t>http://www.turkmas.uoa.gr</t>
  </si>
  <si>
    <t>http://kalamata.uop.gr/~litd/</t>
  </si>
  <si>
    <t>http://sparti.uop.gr/%7Enosil</t>
  </si>
  <si>
    <t>http://www.materials.uoc.gr/</t>
  </si>
  <si>
    <t>http://www.civil.ntua.gr/</t>
  </si>
  <si>
    <t>http://www.civil.auth.gr/</t>
  </si>
  <si>
    <t>http://www.civil.upatras.gr/el/</t>
  </si>
  <si>
    <t>http://www.civil.duth.gr/</t>
  </si>
  <si>
    <t>http://www.civ.uth.gr/</t>
  </si>
  <si>
    <t>http://www.mech.ntua.gr/</t>
  </si>
  <si>
    <t>http://www.meng.auth.gr/el.html</t>
  </si>
  <si>
    <t>http://www.fmenr.duth.gr/</t>
  </si>
  <si>
    <t>http://www.mead.upatras.gr</t>
  </si>
  <si>
    <t>http://www.enveng.tuc.gr</t>
  </si>
  <si>
    <t>http://www.ceid.upatras.gr/</t>
  </si>
  <si>
    <t>http://www.csd.uoc.gr/</t>
  </si>
  <si>
    <t>http://www.ece.ntua.gr</t>
  </si>
  <si>
    <t>http://www.actuar.aegean.gr/</t>
  </si>
  <si>
    <t>http://www.ee.auth.gr</t>
  </si>
  <si>
    <t>http://www.inf.uth.gr/</t>
  </si>
  <si>
    <t>http://www.fme.aegean.gr/</t>
  </si>
  <si>
    <t>http://www.ee.duth.gr/</t>
  </si>
  <si>
    <t>http://www.pme.duth.gr/</t>
  </si>
  <si>
    <t>http://www.survey.ntua.gr</t>
  </si>
  <si>
    <t>http://www.topo.auth.gr/</t>
  </si>
  <si>
    <t>http://www.prd.uth.gr/</t>
  </si>
  <si>
    <t>http://www.naval.ntua.gr/</t>
  </si>
  <si>
    <t>http://www.dpem.tuc.gr/</t>
  </si>
  <si>
    <t>http://www.arch.ntua.gr/</t>
  </si>
  <si>
    <t>http://www.arch.upatras.gr/</t>
  </si>
  <si>
    <t>http://www.arch.auth.gr/</t>
  </si>
  <si>
    <t>http://www.arch.duth.gr/</t>
  </si>
  <si>
    <t>http://www.chemeng.ntua.gr</t>
  </si>
  <si>
    <t>http://fos.prd.uth.gr/archweb/</t>
  </si>
  <si>
    <t>http://www.cheng.auth.gr/</t>
  </si>
  <si>
    <t>http://www.syros.aegean.gr/</t>
  </si>
  <si>
    <t>http://www.chemeng.upatras.gr/</t>
  </si>
  <si>
    <t>http://www.dmst.aueb.gr/index.php/el/</t>
  </si>
  <si>
    <t>http://www.metal.ntua.gr/</t>
  </si>
  <si>
    <t>http://www.mred.tuc.gr/</t>
  </si>
  <si>
    <t>http://noether.math.uoa.gr/</t>
  </si>
  <si>
    <t>http://www.math.auth.gr</t>
  </si>
  <si>
    <t>http://www.semfe.ntua.gr/</t>
  </si>
  <si>
    <t>http://www.math.upatras.gr/</t>
  </si>
  <si>
    <t>http://www.math.uoi.gr/</t>
  </si>
  <si>
    <t>http://www.mar.aegean.gr/index_el.php</t>
  </si>
  <si>
    <t>http://www.math.uoc.gr/</t>
  </si>
  <si>
    <t>http://www.math.aegean.gr/</t>
  </si>
  <si>
    <t>http://www.phys.uoa.gr/</t>
  </si>
  <si>
    <t>http://www.physics.auth.gr/</t>
  </si>
  <si>
    <t>http://www.physics.upatras.gr/</t>
  </si>
  <si>
    <t>http://www.physics.uoi.gr/</t>
  </si>
  <si>
    <t>http://www.physics.uoc.gr/</t>
  </si>
  <si>
    <t>http://www.ds.unipi.gr/</t>
  </si>
  <si>
    <t>http://www.chem.uoa.gr/</t>
  </si>
  <si>
    <t>http://www.chem.auth.gr/</t>
  </si>
  <si>
    <t>http://www.chem.upatras.gr/</t>
  </si>
  <si>
    <t>http://www.chem.uoi.gr/</t>
  </si>
  <si>
    <t>http://www.chemistry.uoc.gr/</t>
  </si>
  <si>
    <t>http://www.env.uwg.gr/</t>
  </si>
  <si>
    <t>http://www.materials.uoi.gr/</t>
  </si>
  <si>
    <t>http://www.agro.auth.gr/</t>
  </si>
  <si>
    <t>http://www.agr.uth.gr/</t>
  </si>
  <si>
    <t>http://www.for.auth.gr/</t>
  </si>
  <si>
    <t>http://www.aegean.gr/environment/</t>
  </si>
  <si>
    <t>http://www.biol.uoa.gr</t>
  </si>
  <si>
    <t>http://www.bio.auth.gr/</t>
  </si>
  <si>
    <t>http://www.bat.uoi.gr</t>
  </si>
  <si>
    <t>http://www.biology.upatras.gr/</t>
  </si>
  <si>
    <t>http://www.geol.uoa.gr/</t>
  </si>
  <si>
    <t>http://www.bio.uth.gr/</t>
  </si>
  <si>
    <t>http://www.geo.auth.gr/</t>
  </si>
  <si>
    <t>http://www.geology.upatras.gr/</t>
  </si>
  <si>
    <t>http://www.matersci.upatras.gr/</t>
  </si>
  <si>
    <t>http://www.pharm.uoa.gr/</t>
  </si>
  <si>
    <t>http://www.mbg.duth.gr/</t>
  </si>
  <si>
    <t>http://www.pharm.auth.gr/</t>
  </si>
  <si>
    <t>http://www.pharmacy.upatras.gr/</t>
  </si>
  <si>
    <t>http://www.ddns.hua.gr/</t>
  </si>
  <si>
    <t>http://www.med.uoa.gr</t>
  </si>
  <si>
    <t>http://www.med.auth.gr/</t>
  </si>
  <si>
    <t>http://www.med.upatras.gr/</t>
  </si>
  <si>
    <t>http://www.med.uth.gr/</t>
  </si>
  <si>
    <t>http://www.med.uoi.gr/</t>
  </si>
  <si>
    <t>http://www.med.duth.gr/</t>
  </si>
  <si>
    <t>http://www.dent.uoa.gr/</t>
  </si>
  <si>
    <t>http://www.med.uoc.gr</t>
  </si>
  <si>
    <t>http://www.dent.auth.gr/index.php</t>
  </si>
  <si>
    <t>http://www.nurs.uoa.gr/</t>
  </si>
  <si>
    <t>http://www.vet.auth.gr</t>
  </si>
  <si>
    <t>http://www.vet.uth.gr/</t>
  </si>
  <si>
    <t>http://www.econ.uoa.gr/</t>
  </si>
  <si>
    <t>http://www.de.aueb.gr</t>
  </si>
  <si>
    <t>http://www.ode.aueb.gr/</t>
  </si>
  <si>
    <t>http://www.uom.gr/index.php?tmima=3&amp;categorymenu=2</t>
  </si>
  <si>
    <t>http://www.econ.upatras.gr/</t>
  </si>
  <si>
    <t>http://www.ba.aegean.gr/</t>
  </si>
  <si>
    <t>http://www.uom.gr/index.php?tmima=2&amp;categorymenu=2</t>
  </si>
  <si>
    <t>http://zp.aua.gr/</t>
  </si>
  <si>
    <t>http://gbt.aua.gr/el/</t>
  </si>
  <si>
    <t>http://www.aoa.aua.gr/</t>
  </si>
  <si>
    <t>http://afp.aua.gr/</t>
  </si>
  <si>
    <t>http://ett.aua.gr/</t>
  </si>
  <si>
    <t>http://www.stat-athens.aueb.gr/gr/frames</t>
  </si>
  <si>
    <t>http://www.di.uoa.gr/</t>
  </si>
  <si>
    <t>http://www.ece.tuc.gr/</t>
  </si>
  <si>
    <t>http://www.mie.uth.gr/index.asp</t>
  </si>
  <si>
    <t>http://www.cs.aueb.gr</t>
  </si>
  <si>
    <t>http://www.eled.uowm.gr</t>
  </si>
  <si>
    <t>http://www.uom.gr/index.php?tmima=6&amp;categorymenu=2</t>
  </si>
  <si>
    <t>http://www.tex.unipi.gr/index.html</t>
  </si>
  <si>
    <t>http://www.uom.gr/index.php?tmima=5&amp;categorymenu=2</t>
  </si>
  <si>
    <t>http://www.csd.auth.gr/</t>
  </si>
  <si>
    <t>http://www.cs.unipi.gr/</t>
  </si>
  <si>
    <t>http://www.cs.uoi.gr/</t>
  </si>
  <si>
    <t>http://www.nured.uowm.gr</t>
  </si>
  <si>
    <t>http://tab.ionio.gr/</t>
  </si>
  <si>
    <t>http://www.icsd.aegean.gr/</t>
  </si>
  <si>
    <t>http://www.econ.uoi.gr/</t>
  </si>
  <si>
    <t>http://www.loxri.aueb.gr/</t>
  </si>
  <si>
    <t>http://www.soc.aegean.gr/</t>
  </si>
  <si>
    <t>http://www.econ.uth.gr/index.html</t>
  </si>
  <si>
    <t>http://www.soc.uoc.gr/political/</t>
  </si>
  <si>
    <t>http://www.bma.upatras.gr/</t>
  </si>
  <si>
    <t>http://www.agro.duth.gr/</t>
  </si>
  <si>
    <t>http://www.ct.aegean.gr/</t>
  </si>
  <si>
    <t>http://www.geo.hua.gr/</t>
  </si>
  <si>
    <t>http://www.polsci.auth.gr</t>
  </si>
  <si>
    <t>http://www.apae.uth.gr/</t>
  </si>
  <si>
    <t>http://econ.uop.gr/~econ</t>
  </si>
  <si>
    <t>http://ts.uop.gr/</t>
  </si>
  <si>
    <t>https://www.plandevel.auth.gr/</t>
  </si>
  <si>
    <t>http://di.ionio.gr/</t>
  </si>
  <si>
    <t>http://www.ionio.gr/depts/avarts</t>
  </si>
  <si>
    <t>http://www.culture.uwg.gr</t>
  </si>
  <si>
    <t>http://www.arch.tuc.gr</t>
  </si>
  <si>
    <t>http://www.icte.uowm.gr</t>
  </si>
  <si>
    <t>http://www.aht.asfa.gr/</t>
  </si>
  <si>
    <t>http://www.dflti.ionio.gr/</t>
  </si>
  <si>
    <t>http://www.phed.uoa.gr/</t>
  </si>
  <si>
    <t>http://www.phed.auth.gr/</t>
  </si>
  <si>
    <t>http://www.phyed.duth.gr/</t>
  </si>
  <si>
    <t>http://www.pe.uth.gr/</t>
  </si>
  <si>
    <t>http://www.mus.auth.gr/cms/index.php</t>
  </si>
  <si>
    <t>http://www.ionio.gr/depts/music</t>
  </si>
  <si>
    <t>http://www.music.uoa.gr/</t>
  </si>
  <si>
    <t>http://www.uom.gr/index.php?tmima=9&amp;categorymenu=2</t>
  </si>
  <si>
    <t>http://pedis.uop.gr/</t>
  </si>
  <si>
    <t>http://www.dit.hua.gr/</t>
  </si>
  <si>
    <t>http://www.aeaa.gr/</t>
  </si>
  <si>
    <t>http://www.teiath.gr/stef/civil/</t>
  </si>
  <si>
    <t>http://civil.teipir.gr/</t>
  </si>
  <si>
    <t>http://www.cie.teithe.gr/</t>
  </si>
  <si>
    <t>http://www.civil.teilar.gr/</t>
  </si>
  <si>
    <t>http://pde.teiser.gr/</t>
  </si>
  <si>
    <t>http://ikaros.teipir.gr/mecheng</t>
  </si>
  <si>
    <t>http://mech.teipat.gr/</t>
  </si>
  <si>
    <t>http://www.mech.teilar.gr/</t>
  </si>
  <si>
    <t>http://me.teikoz.gr</t>
  </si>
  <si>
    <t>http://engineering.teiser.gr/</t>
  </si>
  <si>
    <t>http://www.env.duth.gr/</t>
  </si>
  <si>
    <t>http://mechanical.aspete.gr/</t>
  </si>
  <si>
    <t>http://www.teihal.gr/mec/welcome.asp</t>
  </si>
  <si>
    <t>http://www.teiath.gr/stef/tio/index.html</t>
  </si>
  <si>
    <t>http://www.ele.teipat.gr/</t>
  </si>
  <si>
    <t>http://users.teilar.gr/~maglaras/</t>
  </si>
  <si>
    <t>http://eed.stef.teicrete.gr</t>
  </si>
  <si>
    <t>http://ee.teikoz.gr</t>
  </si>
  <si>
    <t>http://www.ee.teihal.gr/</t>
  </si>
  <si>
    <t>http://www.ee.teiath.gr/</t>
  </si>
  <si>
    <t>http://www.electronics.teipir.gr</t>
  </si>
  <si>
    <t>http://www.el.teithe.gr/</t>
  </si>
  <si>
    <t>http://www.tg.teiath.gr/topografias/index_el.html</t>
  </si>
  <si>
    <t>http://geo.teiser.gr/</t>
  </si>
  <si>
    <t>http://www.na.teiath.gr/</t>
  </si>
  <si>
    <t>http://www.et.teiath.gr/</t>
  </si>
  <si>
    <t>http://petrotech.teikav.edu.gr</t>
  </si>
  <si>
    <t>http://tean.teikoz.gr</t>
  </si>
  <si>
    <t>http://www.vt.teithe.gr/</t>
  </si>
  <si>
    <t>http://www.teiath.gr/sgtks/photography/index.htm</t>
  </si>
  <si>
    <t>http://www.teiath.gr/sgtks/saet/</t>
  </si>
  <si>
    <t>http://www.wfdt.teilar.gr/</t>
  </si>
  <si>
    <t>http://www.sparti.teikal.gr/</t>
  </si>
  <si>
    <t>http://bg.teiion.gr/index.php?lang=el</t>
  </si>
  <si>
    <t>http://www.teidasoponias.gr/</t>
  </si>
  <si>
    <t>http://www.karp.teilam.gr</t>
  </si>
  <si>
    <t>http://www.ydad.teimes.gr/</t>
  </si>
  <si>
    <t>http://acc.teipir.gr</t>
  </si>
  <si>
    <t>http://www.acc.teithe.gr/</t>
  </si>
  <si>
    <t>http://accounting.sdo.teilar.gr/</t>
  </si>
  <si>
    <t>http://ad.teikav.edu.gr/</t>
  </si>
  <si>
    <t>http://www.teihal.gr/acc/welcome.asp</t>
  </si>
  <si>
    <t>http://www.teiath.gr/sdo/de/</t>
  </si>
  <si>
    <t>http://www.sdo.teicrete.gr/dep/</t>
  </si>
  <si>
    <t>http://business.teiser.gr/</t>
  </si>
  <si>
    <t>http://www.teiath.gr/sdo/lis/?lang=el</t>
  </si>
  <si>
    <t>http://www.libd.teithe.gr/</t>
  </si>
  <si>
    <t>http://flmc.teiep.gr/flmc_gr/</t>
  </si>
  <si>
    <t>http://www.teiath.gr/sdo/new_tourist_enterprises/</t>
  </si>
  <si>
    <t>http://www.tour.teithe.gr/</t>
  </si>
  <si>
    <t>http://tour.ioa.teiep.gr</t>
  </si>
  <si>
    <t>http://www.tour.teicrete.gr/</t>
  </si>
  <si>
    <t>http://www.otek.edu.gr</t>
  </si>
  <si>
    <t>http://www.teiath.gr/seyp/physiotherapy/</t>
  </si>
  <si>
    <t>http://www.aigio.teipat.gr/</t>
  </si>
  <si>
    <t>http://www.phys.teithe.gr/</t>
  </si>
  <si>
    <t>http://www.slt.ioa.teiep.gr</t>
  </si>
  <si>
    <t>http://www.teiath.gr/seyp/iatrika_ergastiria/</t>
  </si>
  <si>
    <t>http://www.mls.teithe.gr/</t>
  </si>
  <si>
    <t>http://www.teiath.gr/seyp/x-ray_radiology/index.html</t>
  </si>
  <si>
    <t>http://www.dd.teicrete.gr/</t>
  </si>
  <si>
    <t>http://www.teiath.gr/seyp/dental_technology</t>
  </si>
  <si>
    <t>http://www.teiath.gr/sdo/dmyp/</t>
  </si>
  <si>
    <t>http://www.teiath.gr/seyp/public_health/</t>
  </si>
  <si>
    <t>http://www.teiath.gr/seyp/optics</t>
  </si>
  <si>
    <t>http://www.teiath.gr/seyp/aesthetics/index.php</t>
  </si>
  <si>
    <t>http://www.cosm.teithe.gr/</t>
  </si>
  <si>
    <t>http://www.teicrete.gr/mta/</t>
  </si>
  <si>
    <t>http://www.teiath.gr/seyp/nursing_a/</t>
  </si>
  <si>
    <t>http://www.nurse.teithe.gr/</t>
  </si>
  <si>
    <t>http://www.teilar.gr/tmimata/tmima.php?tid=12</t>
  </si>
  <si>
    <t>http://www.nos.teilam.gr</t>
  </si>
  <si>
    <t>http://www.midw.teithe.gr/</t>
  </si>
  <si>
    <t>http://www.teiath.gr/seyp/socialwork/index.php?lang=el</t>
  </si>
  <si>
    <t>http://www.teiath.gr/seyp/health_visit/articles.php?id=3338&amp;lang=el</t>
  </si>
  <si>
    <t>http://www.teiath.gr/seyp/early_childhood_education/</t>
  </si>
  <si>
    <t>http://vrefo.ioa.teiep.gr</t>
  </si>
  <si>
    <t>http://www.bc.teithe.gr</t>
  </si>
  <si>
    <t>http://tlpm.teiep.gr</t>
  </si>
  <si>
    <t>http://thmo.teiion.gr/</t>
  </si>
  <si>
    <t>http://www.eln.teilam.gr/</t>
  </si>
  <si>
    <t>http://www.teleinfom.teiep.gr/</t>
  </si>
  <si>
    <t>http://www.cs.teiath.gr/</t>
  </si>
  <si>
    <t>http://www.it.teithe.gr/</t>
  </si>
  <si>
    <t>http://platon.teipir.gr/new/ecs/index.html</t>
  </si>
  <si>
    <t>http://auto.teipir.gr/</t>
  </si>
  <si>
    <t>http://www.teiath.gr/stetrod/food_technology/2tmhmagr.html</t>
  </si>
  <si>
    <t>http://www.food.teithe.gr/</t>
  </si>
  <si>
    <t>http://www.teiath.gr/stetrod/oenology/</t>
  </si>
  <si>
    <t>http://www.nutr.teithe.gr/</t>
  </si>
  <si>
    <t>http://www.autom.teithe.gr/gr/</t>
  </si>
  <si>
    <t>http://geope.teikoz.gr/</t>
  </si>
  <si>
    <t>http://www.aut.teihal.gr/</t>
  </si>
  <si>
    <t>http://www.cs.teilar.gr/CS/Home.jsp</t>
  </si>
  <si>
    <t>http://iiwm.teikav.edu.gr/ii/</t>
  </si>
  <si>
    <t>http://www.epp.teicrete.gr/</t>
  </si>
  <si>
    <t>http://icd.teiser.gr/</t>
  </si>
  <si>
    <t>http://epdo.grevena.teikoz.gr/</t>
  </si>
  <si>
    <t>http://kastoria.teikoz.gr/inf</t>
  </si>
  <si>
    <t>http://www.tesyd.teimes.gr/w/</t>
  </si>
  <si>
    <t>http://www.food.teilar.gr/</t>
  </si>
  <si>
    <t>http://dse.teiion.gr/</t>
  </si>
  <si>
    <t>http://www.hellenicnavy.gr/</t>
  </si>
  <si>
    <t>http://www.haf.gr/el/career/academies/si</t>
  </si>
  <si>
    <t>http://www.smy.gr</t>
  </si>
  <si>
    <t>http://www.hellenicnavy.gr</t>
  </si>
  <si>
    <t>http://www.astynomia.gr/index.php?option=ozo_content&amp;perform=view&amp;id=5074&amp;Itemid=52&amp;lang=&amp;lang=</t>
  </si>
  <si>
    <t>http://www.astynomia.gr/index.php?option=ozo_content&amp;perform=view&amp;id=5075&amp;Itemid=52&amp;lang=&amp;lang=</t>
  </si>
  <si>
    <t>http://www.teipir.gr/index.php/el/departments-3/stef-2/tde</t>
  </si>
  <si>
    <t>http://logistics.teiste.gr/</t>
  </si>
  <si>
    <t>http://nursing.teikav.edu.gr/</t>
  </si>
  <si>
    <t>http://conservation.teiion.gr/</t>
  </si>
  <si>
    <t>http://civil.teiwest.gr/</t>
  </si>
  <si>
    <t>https://www.yen.gr/</t>
  </si>
  <si>
    <t>https://academy.fireservice.gr/</t>
  </si>
  <si>
    <t>http://ecedu.uoi.gr/index.php</t>
  </si>
  <si>
    <t>http://www.panteion.gr/index.php?p=content&amp;section=26&amp;id=105&amp;lang=el</t>
  </si>
  <si>
    <t>http://www.theaterst.upatras.gr/</t>
  </si>
  <si>
    <t>http://www.uoc.gr/courses/faculty-technological-sciences/math-intro.html</t>
  </si>
  <si>
    <t>https://www.biology.uoc.gr/</t>
  </si>
  <si>
    <t>http://www.econ.auth.gr/</t>
  </si>
  <si>
    <t>http://www.mbc.aueb.gr/</t>
  </si>
  <si>
    <t>http://www.unipi.gr/unipi/el/oik-home.html</t>
  </si>
  <si>
    <t>http://www.ode.unipi.gr/</t>
  </si>
  <si>
    <t>http://www.unipi.gr/unipi/el/sta-home.html</t>
  </si>
  <si>
    <t>https://economics.soc.uoc.gr/</t>
  </si>
  <si>
    <t>http://efp.aua.gr/</t>
  </si>
  <si>
    <t>http://www.sportmanagement.uop.gr/</t>
  </si>
  <si>
    <t>http://www.phed-sr.auth.gr/</t>
  </si>
  <si>
    <t>http://depelec.daidalos.teipir.gr/index.php?lang=gr</t>
  </si>
  <si>
    <t>http://www.aspete.gr/index.php/el/</t>
  </si>
  <si>
    <t>http://www.tetro.teikal.gr/</t>
  </si>
  <si>
    <t>http://www.teiath.gr/sgtks/new_graphic_arts_technology/</t>
  </si>
  <si>
    <t>http://www.teiath.gr/sgtks/eadsa/</t>
  </si>
  <si>
    <t>https://www.teicrete.gr/el/tmfp/8588</t>
  </si>
  <si>
    <t>http://accounting.teicm.gr/</t>
  </si>
  <si>
    <t>http://www.deo.teikal.gr/</t>
  </si>
  <si>
    <t>http://www.teikav.edu.gr/</t>
  </si>
  <si>
    <t>http://de.teilar.gr/</t>
  </si>
  <si>
    <t>http://me-id.teiwm.gr/index.php?lang=el</t>
  </si>
  <si>
    <t>http://ba-k.teiwm.gr/index.php?lang=el</t>
  </si>
  <si>
    <t>http://www.logoth.teiwest.gr/</t>
  </si>
  <si>
    <t>http://www.teiath.gr/seyp/new_occupational_therapy/</t>
  </si>
  <si>
    <t>http://www.teilar.gr/tmimata/tmima.php?tid=11</t>
  </si>
  <si>
    <t>http://www.teicrete.gr/koinerg/el</t>
  </si>
  <si>
    <t>http://nurs.teiwest.gr</t>
  </si>
  <si>
    <t>http://nursing.ioa.teiep.gr/</t>
  </si>
  <si>
    <t>http://www.teiath.gr/seyp/new_midwifery/</t>
  </si>
  <si>
    <t>http://phys.teiste.gr/</t>
  </si>
  <si>
    <t>http://ikaros.teipir.gr/</t>
  </si>
  <si>
    <t>http://moda.teicm.gr/</t>
  </si>
  <si>
    <t>https://www.teicrete.gr/el/tem/8593</t>
  </si>
  <si>
    <t>http://kastoria.teikoz.gr/dmc/</t>
  </si>
  <si>
    <t>http://www.loxri.teikal.gr/</t>
  </si>
  <si>
    <t>http://aero.teiste.gr/</t>
  </si>
  <si>
    <t>https://civil.aspete.gr/el/</t>
  </si>
  <si>
    <t>http://san.army.gr/</t>
  </si>
  <si>
    <t>http://www.philosophy.upatras.gr/</t>
  </si>
  <si>
    <t>http://www.theosch.auth.gr/</t>
  </si>
  <si>
    <t>http://www.hist.auth.gr/</t>
  </si>
  <si>
    <t>http://philology.uoi.gr/</t>
  </si>
  <si>
    <t>http://www.hist-arch.uoi.gr/index.php?lang=el</t>
  </si>
  <si>
    <t>http://www.nured.auth.gr/dp7nured/</t>
  </si>
  <si>
    <t>http://www.itl.auth.gr/</t>
  </si>
  <si>
    <t>http://history.ionio.gr/</t>
  </si>
  <si>
    <t>http://www.psychology.uoc.gr/</t>
  </si>
  <si>
    <t>http://deps.panteion.gr/index.php/el/</t>
  </si>
  <si>
    <t>http://mech.uowm.gr/</t>
  </si>
  <si>
    <t>http://www.upatras.gr/el/node/118</t>
  </si>
  <si>
    <t>http://www.dib.uth.gr/</t>
  </si>
  <si>
    <t>http://www.unipi.gr/unipi/el/des-home.html</t>
  </si>
  <si>
    <t>http://www.deapt.upatras.gr/</t>
  </si>
  <si>
    <t>http://ed.teikav.edu.gr/dee/</t>
  </si>
  <si>
    <t>http://inf.teiste.gr/</t>
  </si>
  <si>
    <t>http://www.agritech.teiwest.gr/gr/</t>
  </si>
  <si>
    <t>http://www.mcw.gov.cy/mcw/dms/dms.nsf/academy_gr/9FFAB9D8C670065DC22572AE0054AB64?OpenDocument</t>
  </si>
  <si>
    <t>http://ssas.army.gr/</t>
  </si>
  <si>
    <t>Κατασκευή: Κώστας Τσέλιος</t>
  </si>
  <si>
    <t>1ο Αγώνισμα</t>
  </si>
  <si>
    <t>2ο Αγώνισμα</t>
  </si>
  <si>
    <t>3ο Αγώνισμα</t>
  </si>
  <si>
    <t>Πηγή: Υπουργείο Παιδείας, Έρευνας και Θρησκευμάτων</t>
  </si>
  <si>
    <t>τέσσερα εξεταζόμενα μαθήματα του Επιστημονικού Πεδίου που δηλώνεις.</t>
  </si>
  <si>
    <t>Ειδικότερα:</t>
  </si>
  <si>
    <t>Για το τμήμα αυτό απαιτείται εξέταση στα ειδικά μαθήματα "ΑΡΜΟΝΙΑ" και "ΕΛΕΓΧΟΣ ΜΟYΣΙΚΩΝ ΑΚΟYΣΤΙΚΩΝ ΙΚΑΝΟΤΗΤΩΝ".</t>
  </si>
  <si>
    <t>Για το τμήμα αυτό απαιτείται εξέταση στο ειδικό μάθημα "ΑΓΓΛΙΚΗ ΓΛΩΣΣΑ".</t>
  </si>
  <si>
    <t>Για το τμήμα αυτό απαιτείται εξέταση στο ειδικό μάθημα "ΓΕΡΜΑΝΙΚΗ ΓΛΩΣΣΑ".</t>
  </si>
  <si>
    <t>Για το τμήμα αυτό απαιτείται εξέταση στο ειδικό μάθημα "ΙΤΑΛΙΚΗ ΓΛΩΣΣΑ".</t>
  </si>
  <si>
    <t>παρουσιάζει μια από τις παραπάνω παθήσεις, διαγράφεται από το τμήμα αυτό.</t>
  </si>
  <si>
    <t>να παρακολουθήσει το τμήμα αυτό, αν δεν έχει κατακτημένο ήδη ένα καλό επίπεδο μουσικής δεξιοτεχνίας σε κάποιο από τα Ελληνικά</t>
  </si>
  <si>
    <t>λαϊκά παραδοσιακά όργανα.</t>
  </si>
  <si>
    <t>εξής κατευθύνσεις:1) Μουσική Σύνθεση, 2)Μουσική Εκτέλεση, 3) Μουσικές Επιστήμες. Ο υποψήφιος που επιθυμεί να ακολουθήσει την</t>
  </si>
  <si>
    <t>μουσική διεύθυνση, οφείλει να διαθέτει επαρκές επίπεδο καλλιτεχνικών δεξιοτήτων στο αντικείμενο που σκοπεύει να επιλέξει.</t>
  </si>
  <si>
    <t>Ορισμένα τμήματα/εισαγωγικές κατευθύνσεις λόγω του γνωστικού τους αντικειμένου απαιτούν εξειδικευμένες γνώσεις και γι’</t>
  </si>
  <si>
    <t>βαθμολογίας (αν απαιτούνται δύο ειδικά μαθήματα, τότε ο περιορισμός του μισού της μέγιστης βαθμολογίας ισχύει στο καθένα χωριστά).</t>
  </si>
  <si>
    <t>ΑΛΜΑ ΣΕ ΜΗΚΟΣ, "ΣΦΑΙΡΟΒΟΛΙΑ 6 κ. για αγόρια ή 4 κ. για κορίτσια" και "50 μ. ΚΟΛYΜΒΗΣΗΣ ΕΛΕYΘΕΡΟ".</t>
  </si>
  <si>
    <t>αυτό ο υποψήφιος εξετάζεται πρόσθετα σε ένα ή δύο ειδικά μαθήματα για τη διαπίστωση της ύπαρξης των εξειδικευμένων γνώσεων.</t>
  </si>
  <si>
    <t>Για τα τμήματα/εισαγωγικές κατευθύνσεις που απαιτούν ειδικό μάθημα, είναι απαραίτητη η συγκέντρωση του μισού της μέγιστης</t>
  </si>
  <si>
    <t>(υγειονομικές, αθλητικές, ψυχοτεχνικές) που διενεργούνται από το αρμόδιο Υπουργείο.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</si>
  <si>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</si>
  <si>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</si>
  <si>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</si>
  <si>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</si>
  <si>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</si>
  <si>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</si>
  <si>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</si>
  <si>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</si>
  <si>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</si>
  <si>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</si>
  <si>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</si>
  <si>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</si>
  <si>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Για το τμήμα αυτό απαιτείται εξέταση στα ειδικά μαθήματα "ΕΛΕYΘΕΡΟ ΣΧΕΔΙΟ" και "ΓΡΑΜΜΙΚΟ ΣΧΕΔΙΟ".</t>
  </si>
  <si>
    <t>Για το τμήμα αυτό απαιτείται εξέταση στο ειδικό μάθημα "ΓΑΛΛΙΚΗ ΓΛΩΣΣΑ".</t>
  </si>
  <si>
    <t>Για το τμήμα αυτό απαιτείται εξέταση στο ειδικό μάθημα "ΙΣΠΑΝΙΚΗ ΓΛΩΣΣΑ".</t>
  </si>
  <si>
    <t>Για το τμήμα αυτό απαιτείται εξέταση σε δύο από τα τρία ειδικά μαθήματα "ΑΓΓΛΙΚΗ ΓΛΩΣΣΑ", "ΓΑΛΛΙΚΗ ΓΛΩΣΣΑ", "ΓΕΡΜΑΝΙΚΗ ΓΛΩΣΣΑ".</t>
  </si>
  <si>
    <t>Για το τμήμα αυτό απαιτείται εξέταση σε ένα από τα τέσσερα ειδικά μαθήματα "ΑΓΓΛΙΚΗ ΓΛΩΣΣΑ", "ΓΑΛΛΙΚΗ ΓΛΩΣΣΑ", "ΓΕΡΜΑΝΙΚΗ ΓΛΩΣΣΑ, "ΙΤΑΛΙΚΗ ΓΛΩΣΣΑ".</t>
  </si>
  <si>
    <t>Για το τμήμα αυτό απαιτείται εξέταση σε τρία από τα εξής τέσσερα αγωνίσματα "ΔΡΟΜΟΣ 400 μ. για αγόρια ή 200 μ. για κορίτσια",</t>
  </si>
  <si>
    <t>(13)</t>
  </si>
  <si>
    <t>(14)</t>
  </si>
  <si>
    <t>(15)</t>
  </si>
  <si>
    <t>(16)</t>
  </si>
  <si>
    <t>Για να είσαι υποψήφιος για Σχολές Πυροσβεστικής Ακαδημίας πρέπει να έχεις κριθεί ικανός στις οικείες προκαταρκτικές εξετάσεις</t>
  </si>
  <si>
    <t>Ο υποψήφιος που δηλώνει τμήματα Λογοθεραπείας, πρέπει να γνωρίζει ότι δεν μπορεί να παρακολουθήσει το τμήμα αυτό, αν</t>
  </si>
  <si>
    <t>Ο υποψήφιος που δηλώνει το τμήμα Λαϊκής και Παραδοσιακής Μουσικής του ΤΕΙ Ηπείρου, πρέπει να γνωρίζει ότι δεν μπορεί</t>
  </si>
  <si>
    <t>Β΄ ΕΙΔΙΚΕΣ ΠΛΗΡΟΦΟΡΙΕΣ ΓΙΑ ΤΟ ΤΜΗΜΑ ΜΟΥΣΙΚΗΣ ΕΠΙΣΤΗΜΗΣ ΚΑΙ ΤΕΧΝΗΣ ΤΟΥ ΠΑΝΕΠΙΣΤΗΜΙΟΥ ΜΑΚΕΔΟΝΙΑΣ</t>
  </si>
  <si>
    <t>Ο υποψήφιος που δηλώνει το τμήμα Μουσικής Επιστήμης και Τέχνης του Πανεπιστημίου Μακεδονίας, οφείλει να διαθέτει υψηλό επίπεδο</t>
  </si>
  <si>
    <t>Α΄ ΕΙΔΙΚΑ ΜΑΘΗΜΑΤΑ - ΙΔΙΑΙΤΕΡΟΤΗΤΕΣ</t>
  </si>
  <si>
    <t>πανελλαδικές εξετάσεις σε ένα τουλάχιστον μάθημα της Ομάδας Προσανατολισμού που έχεις επιλέξει και το οποίο ανήκει στα</t>
  </si>
  <si>
    <t xml:space="preserve">ΓΕΝΙΚΕΣ ΟΔΗΓΙΕΣ </t>
  </si>
  <si>
    <t>* Υποψήφιος Εσπερινού ΓΕΛ δεν έχει δικαίωμα να δηλώσει Στρατιωτικές Σχολές, Αστυνομικές Σχολές και Σχολές Πυροσβεστικής Ακαδημίας.</t>
  </si>
  <si>
    <t>* Για να λάβεις μέρος στη διαδικασία επιλογής για εισαγωγή στην τριτοβάθμια εκπαίδευση, θα πρέπει να συμμετάσχεις στις</t>
  </si>
  <si>
    <t>* Σύμφωνα με την ισχύουσα νομοθεσία δεν επιτρέπεται να δηλώσεις τμήμα, στο οποίο είσαι ήδη σπουδαστής από προηγούμενο έτος.</t>
  </si>
  <si>
    <t xml:space="preserve">Για τα Προγράμματα Σπουδών των Ανώτατων Εκκλησιαστικών Ακαδημιών, οι ενδιαφερόμενοι πρέπει να γνωρίζουν ότι υποψήφιοι </t>
  </si>
  <si>
    <t>μπορούν να είναι μόνο χριστιανοί ορθόδοξοι. Ειδικά δε στα Προγράμματα Ιερατικών Σπουδών δεκτοί γίνονται μόνο άρρενες υποψήφιοι.</t>
  </si>
  <si>
    <t xml:space="preserve">* Μπορείς να δηλώσεις τα τμήματα με όποια σειρά επιθυμείς, ανεξάρτητα από το επιστημονικό πεδίο που περιλαμβάνονται. </t>
  </si>
  <si>
    <t>* Αν δηλώσεις προτίμηση για τμήμα που περιλαμβάνεται και στα δύο επιστημονικά πεδία που δήλωσες, το δηλώνεις ΜΟΝΟ μια φορά.</t>
  </si>
  <si>
    <t>Γ΄ ΕΙΔΙΚΕΣ ΠΛΗΡΟΦΟΡΙΕΣ ΓΙΑ ΤΟ ΤΜΗΜΑ ΜΟΥΣΙΚΩΝ ΣΠΟΥΔΩΝ ΤΟΥ ΙΟΝΙΟΥ ΠΑΝΕΠΙΣΤΗΜΙΟΥ</t>
  </si>
  <si>
    <t>Ο υποψήφιος που δηλώνει το τμήμα Μουσικών Σπουδών του Ιονίου Πανεπιστημίου πρέπει να γνωρίζει ότι το Τμήμα παρέχει πτυχία στις</t>
  </si>
  <si>
    <t>κατεύθυνση της Μουσικής Εκτέλεσης, προκειμένου να αποκτήσει πτυχίο με ειδίκευση σε κάποιο μουσικό όργανο, στη μονωδία ή στη</t>
  </si>
  <si>
    <t>Περισσότερες πληροφορίες για το πρόγραμμα σπουδών υπάρχουν στην ιστοσελίδα του Τμήματος www.ionio.gr/depts/music.</t>
  </si>
  <si>
    <t xml:space="preserve">* Στην περίπτωση ισοβαθμίας σε Στρατιωτικές, Αστυνομικές ή Πυροσβεστικές Σχολές ως τρίτο στη σειρά κριτήριο επιλογής λαμβάνεται υπόψη </t>
  </si>
  <si>
    <t xml:space="preserve">    του αντίστοιχου επιστημονικού πεδίου.</t>
  </si>
  <si>
    <r>
      <t xml:space="preserve">* </t>
    </r>
    <r>
      <rPr>
        <b/>
        <sz val="11"/>
        <color indexed="8"/>
        <rFont val="Calibri"/>
        <family val="2"/>
        <charset val="161"/>
      </rPr>
      <t>Σε περίπτωση ισοβαθμίας</t>
    </r>
    <r>
      <rPr>
        <sz val="11"/>
        <color theme="1"/>
        <rFont val="Calibri"/>
        <family val="2"/>
        <charset val="161"/>
        <scheme val="minor"/>
      </rPr>
      <t xml:space="preserve"> σου με τον τελευταίο εισαγόμενο σε τμήμα που δήλωσες προτίμηση, </t>
    </r>
  </si>
  <si>
    <t xml:space="preserve">(α)     Προηγείται αυτός που έχει μεγαλύτερο άθροισμα βαθμών στα δύο μαθήματα με συντελεστές βαρύτητας του αντίστοιχου Επιστημονικού Πεδίου. </t>
  </si>
  <si>
    <t>(β)     Εφόσον εξακολουθούν να υπάρχουν ισοβαθμούντες, εισάγεται αυτός που έχει μεγαλύτερο το διπλάσιο άθροισμα γραπτών βαθμών των</t>
  </si>
  <si>
    <t xml:space="preserve">          τεσσάρων πανελλαδικά εξεταζόμενων μαθημάτων του αντίστοιχου Επιστημονικού Πεδίου. </t>
  </si>
  <si>
    <t xml:space="preserve">(γ)      Η σειρά προτίμησης, οπότε προηγείται αυτός που δήλωσε τη σχολή με προγενέστερη προτίμηση. </t>
  </si>
  <si>
    <t xml:space="preserve">(δ)     Αν και πάλι υπάρχουν ισοβαθμούντες, εισάγεται αυτός που έχει μεγαλύτερο βαθμό στο μάθημα με το μεγαλύτερο συντελεστή βαρύτητας </t>
  </si>
  <si>
    <t xml:space="preserve">          Αν και πάλι υπάρχει ισοβαθμία, εισάγονται όλοι οι ισοβαθμούντες ανεξάρτητα από τη σειρά που δήλωσε ο καθένας το τμήμα αυτό, </t>
  </si>
  <si>
    <t xml:space="preserve">          εκτός αν πρόκειται για Στρατιωτικές, Αστυνομικές ή Πυροσβεστικές Σχολές. </t>
  </si>
  <si>
    <t xml:space="preserve">καλλιτεχνικών δεξιοτήτων, καθώς και επάρκεια μουσικοθεωρητικών γνώσεων στις κατευθύνσεις: </t>
  </si>
  <si>
    <t xml:space="preserve">1) Ευρωπαϊκής (κλασικής) Μουσικής,  2) Βυζαντινής Μουσικής, 3) Ελληνικής Παραδοσιακής (Δημοτικής) Μουσικής, 4) Σύγχρονης Μουσικής </t>
  </si>
  <si>
    <t xml:space="preserve">και στις αντίστοιχες ανά κατεύθυνση ειδικεύσεις καλλιτεχνικών γνωστικών αντικειμένων, οι οποίες περιγράφονται αναλυτικά στον οδηγό </t>
  </si>
  <si>
    <t>σπουδών του τμήματος, καθώς και στην ιστοσελίδα του τμήματος στην ηλεκτρονική διεύθυνση του Πανεπιστημίου Μακεδονίας www.uom.gr.</t>
  </si>
  <si>
    <r>
      <t xml:space="preserve">* Μπορείς να δηλώσεις όσα τμήματα επιθυμείς, ακόμη και όλα, από αυτά που περιλαμβάνονται </t>
    </r>
    <r>
      <rPr>
        <b/>
        <sz val="11"/>
        <color indexed="8"/>
        <rFont val="Calibri"/>
        <family val="2"/>
        <charset val="161"/>
      </rPr>
      <t xml:space="preserve">σε ΕΝΑ (1) ή ΔYΟ (2) το πολύ από τα πέντε επιστημονικά πεδία. </t>
    </r>
  </si>
  <si>
    <t>Η Σχολή Αστυφυλάκων, καθώς και οι Σχολές Πλοιάρχων και Μηχανικών Εμπορικού Ναυτικού λειτουργούν με παραρτήματα σε διάφορες</t>
  </si>
  <si>
    <t>περιοχές της Ελλάδας και όσοι εισάγονται σε αυτές κατανέμονται στα παραρτήματα με απόφαση του αρμόδιου Υπουργού, κατά περίπτωση</t>
  </si>
  <si>
    <t>και με κριτήριο τη δήλωση προτίμησης που υποβάλλουν στο αντίστοιχο Υπουργείο σε συνδυασμό με το σύνολο των μορίων τους.</t>
  </si>
  <si>
    <t>Για τη συμμετοχή στις προκαταρκτικές εξετάσεις υποβάλλεται σχετική αίτηση, σύμφωνα με όσα ορίζονται στις αντίστοιχες προκηρύξεις.</t>
  </si>
  <si>
    <t xml:space="preserve">στις προκαταρκτικές εξετάσεις (υγειονομικές, αθλητικές, ψυχοτεχνικές) που διενεργούνται από τα αρμόδια Υπουργεία. </t>
  </si>
  <si>
    <t>Α΄ διδακτικού εξαμήνου στην κολύμβηση και για όσους αποτύχουν  διακόπτεται η φοίτηση μέχρι επιτυχούς επανεξέτασης.</t>
  </si>
  <si>
    <t>Για τις Α.Ε.Ν. απαιτείται προκαταρτικά μόνο υγειονομική εξέταση, όσοι δε εισαχθούν στις Α.Ε.Ν. εξετάζονται κατά τη διάρκεια του</t>
  </si>
  <si>
    <t xml:space="preserve">Για να είσαι υποψήφιος για Στρατιωτικές Σχολές, Αστυνομικές Σχολές, και Σχολές των Ακαδημιών Εμπορικού Ναυτικού πρέπει να έχεις κριθεί ικανός </t>
  </si>
  <si>
    <t xml:space="preserve"> Όσοι εισάγονται στα τμήματα αυτά, υποβάλλονται σε σχετικές εξετάσεις με ευθύνη του τμήματος και αν διαπιστωθεί ότι κάποιος</t>
  </si>
  <si>
    <t>παρουσιάζει κώφωση-βαρηκοΐα, δυσαρθρία, τραύλισμα, εγκεφαλοπάθεια που επηρεάζει τη λειτουργία λόγου - άρθρωσης ή παθολογική φωνή.</t>
  </si>
  <si>
    <t>ΝΑΥΤΙΛΑΚΩΝ ΣΠΟΥΔΩΝ</t>
  </si>
  <si>
    <t>ΕΠΙΚΟΙΝΩΝΙΑΣ, ΔΙΕΘΝΩΝ ΣΠΟΥΔΩΝ, ΤΟΥΡΙΣΤΙΚΩΝ ΕΠΙΧΕΙΡΗΣΕΩΝ</t>
  </si>
  <si>
    <t>ΜΕΤΑΦΡΑΣΗΣ &amp; ΔΙΕΡΜΗΝΕΙΑΣ</t>
  </si>
  <si>
    <t>1. Επιλέξτε την ομάδα προσανατολισμού</t>
  </si>
  <si>
    <t>Πληροφορίες σχολής</t>
  </si>
  <si>
    <t>i</t>
  </si>
  <si>
    <r>
      <t xml:space="preserve">ΒΑΘΜΟΣ                                           </t>
    </r>
    <r>
      <rPr>
        <i/>
        <sz val="10"/>
        <color indexed="9"/>
        <rFont val="Arial Greek"/>
        <charset val="161"/>
      </rPr>
      <t>Με άριστα το 20</t>
    </r>
  </si>
  <si>
    <t>ΕΠΕΞΗΓΗΣΗ ΤΩΝ ΧΡΩΜΑΤΩΝ</t>
  </si>
  <si>
    <t>ΛΕΙΤΟΥΡΓΙΑ</t>
  </si>
  <si>
    <t>Συμπληρώστε τους βαθμούς στα μαθήματα που δώσατε</t>
  </si>
  <si>
    <t>3. Δείτε τις σχολές που περνάτε, στις αντίστοιχες καρτέλες των πεδίων</t>
  </si>
  <si>
    <t>1ο</t>
  </si>
  <si>
    <t>2ο</t>
  </si>
  <si>
    <t>3ο</t>
  </si>
  <si>
    <t>4ο</t>
  </si>
  <si>
    <t>5ο</t>
  </si>
  <si>
    <t>ΣΧΟΛΗ ΜΟΝΙΜΩΝ ΥΠΑΞΙΩΜΑΤΙΚΩΝ ΑΕΡΟΠΟΡΙΑΣ</t>
  </si>
  <si>
    <t>https://www.haf.gr/career/academies/</t>
  </si>
  <si>
    <t>ΚΟΙΝΩΝΙΚΗΣ ΕΡΓΑΣΙΑΣ (ΠΑΤΡΑ)</t>
  </si>
  <si>
    <t>ΑΡΧΙΤΕΚΤΟΝΙΚΗΣ ΤΟΠΙΟΥ (ΔΡΑΜΑ)</t>
  </si>
  <si>
    <t>ΔΑΣΟΠΟΝΙΑΣ ΚΑΙ ΔΙΑΧΕΙΡΙΣΗΣ ΦΥΣΙΚΟΥ ΠΕΡΙΒΑΛΛΟΝΤΟΣ (ΚΑΡΔΙΤΣΑ)</t>
  </si>
  <si>
    <t>ΕΣΩΤΕΡΙΚΗΣ ΑΡΧΙΤΕΚΤΟΝΙΚΗΣ, ΔΙΑΚΟΣΜΗΣΗΣ ΚΑΙ ΣΧΕΔΙΑΣΜΟΥ ΑΝΤΙΚΕΙΜΕΝΩΝ (ΣΕΡΡΕΣ)</t>
  </si>
  <si>
    <t>ΛΟΓΟΘΕΡΑΠΕΙΑΣ (ΚΑΛΑΜΑΤΑ)</t>
  </si>
  <si>
    <t>ΟΠΤΙΚΗΣ ΚΑΙ ΟΠΤΟΜΕΤΡΙΑΣ (ΑΙΓΙΟ)</t>
  </si>
  <si>
    <t>ΟΙΚΟΝΟΜΙΚΗΣ ΚΑΙ ΔΙΟΙΚΗΣΗΣ ΤΟΥΡΙΣΜΟΥ (ΧΙΟΣ)</t>
  </si>
  <si>
    <t>ΤΟΥΡΙΣΤΙΚΩΝ ΣΠΟΥΔΩΝ (ΠΕΙΡΑΙΑΣ)</t>
  </si>
  <si>
    <t>ΔΙΕΘΝΟΥΣ ΕΜΠΟΡΙΟΥ (ΚΑΣΤΟΡΙΑ)</t>
  </si>
  <si>
    <t>ΤΟΥΡΙΣΤΙΚΩΝ ΕΠΙΧΕΙΡΗΣΕΩΝ (ΠΑΤΡΑ)</t>
  </si>
  <si>
    <t>http://la.teikav.edu.gr/la/</t>
  </si>
  <si>
    <t>https://www.teilar.gr/tmimata/tmima.php?tid=16</t>
  </si>
  <si>
    <t>http://kastoria.teiwm.gr/intrade/</t>
  </si>
  <si>
    <t>http://tour.teipat.gr/</t>
  </si>
  <si>
    <t>http://koin_erg.teiwest.gr/</t>
  </si>
  <si>
    <t>http://www.teikal.gr/</t>
  </si>
  <si>
    <t>http://optiki.teiwest.gr/</t>
  </si>
  <si>
    <t>http://eadsa.teicm.gr/</t>
  </si>
  <si>
    <t>http://www.aegean.gr/</t>
  </si>
  <si>
    <t>Πηγές:</t>
  </si>
  <si>
    <t>Υπουργείο Παιδείας, Έρευνας και Θρησκευμάτων</t>
  </si>
  <si>
    <t xml:space="preserve">      Οι σχολές επιτυχίας είναι σύμφωνα με τις Βάσεις 2017 και το Μηχανογραφικό 2018</t>
  </si>
  <si>
    <t>ΥΠΟΛΟΓΙΣΜΟΣ ΜΟΡΙΩΝ ΠΑΝΕΛΛΗΝΙΩΝ ΕΞΕΤΑΣΕΩΝ - ΜΗΧΑΝΟΓΡΑΦΙΚΟ 2018</t>
  </si>
  <si>
    <t>ΙΣΤΟΡΙΑΣ, ΑΡΧΑΙΟΛΟΓΙΑΣ ΚΑΙ ΔΙΑΧΕΙΡΙΣΗΣ ΠΟΛΙΤΙΣΜΙΚΩΝ ΑΓΑΘΩΝ (ΚΑΛΑΜΑΤΑ)</t>
  </si>
  <si>
    <t>ΠΟΙΜΑΝΤΙΚΗΣ ΚΑΙ ΚΟΙΝΩΝΙΚΗΣ ΘΕΟΛΟΓΙΑΣ (ΘΕΣΣΑΛΟΝΙΚΗ)</t>
  </si>
  <si>
    <t>ΙΣΤΟΡΙΑΣ ΚΑΙ ΕΘΝΟΛΟΓΙΑΣ (ΚΟΜΟΤΗΝΗ)</t>
  </si>
  <si>
    <t>ΙΣΤΟΡΙΑΣ ΚΑΙ ΑΡΧΑΙΟΛΟΓΙΑΣ (ΑΘΗΝΑ)</t>
  </si>
  <si>
    <t>ΙΣΤΟΡΙΑΣ ΚΑΙ ΑΡΧΑΙΟΛΟΓΙΑΣ (ΘΕΣΣΑΛΟΝΙΚΗ)</t>
  </si>
  <si>
    <t>ΙΣΤΟΡΙΑΣ ΚΑΙ ΑΡΧΑΙΟΛΟΓΙΑΣ (ΙΩΑΝΝΙΝΑ)</t>
  </si>
  <si>
    <t>ΙΣΤΟΡΙΑΣ ΚΑΙ ΑΡΧΑΙΟΛΟΓΙΑΣ (ΡΕΘΥΜΝΟ)</t>
  </si>
  <si>
    <t>ΦΙΛΟΣΟΦΙΑΣ - ΠΑΙΔΑΓΩΓΙΚΗΣ ΚΑΙ ΨΥΧΟΛΟΓΙΑΣ (ΑΘΗΝΑ)</t>
  </si>
  <si>
    <t>ΦΙΛΟΣΟΦΙΑΣ ΚΑΙ ΠΑΙΔΑΓΩΓΙΚΗΣ (ΘΕΣΣΑΛΟΝΙΚΗ)</t>
  </si>
  <si>
    <t>ΦΙΛΟΣΟΦΙΑΣ - ΠΑΙΔΑΓΩΓΙΚΗΣ ΚΑΙ ΨΥΧΟΛΟΓΙΑΣ (ΙΩΑΝΝΙΝΑ)</t>
  </si>
  <si>
    <t>ΠΟΛΙΤΙΚΗΣ ΕΠΙΣΤΗΜΗΣ ΚΑΙ ΔΗΜΟΣΙΑΣ ΔΙΟΙΚΗΣΗΣ (ΑΘΗΝΑ)</t>
  </si>
  <si>
    <t>ΠΟΛΙΤΙΚΗΣ ΕΠΙΣΤΗΜΗΣ ΚΑΙ ΙΣΤΟΡΙΑΣ (ΑΘΗΝΑ)</t>
  </si>
  <si>
    <t>ΕΠΙΣΤΗΜΩΝ ΠΡΟΣΧΟΛΙΚΗΣ ΑΓΩΓΗΣ ΚΑΙ ΕΚΠΑΙΔΕΥΣΗΣ (ΘΕΣΣΑΛΟΝΙΚΗ)</t>
  </si>
  <si>
    <t>ΕΠΙΣΤΗΜΩΝ ΤΗΣ ΕΚΠΑΙΔΕΥΣΗΣ ΚΑΙ ΤΗΣ ΑΓΩΓΗΣ ΣΤΗΝ ΠΡΟΣΧΟΛΙΚΗ ΗΛΙΚΙΑ (ΠΑΤΡΑ)</t>
  </si>
  <si>
    <t>ΦΙΛΟΣΟΦΙΚΩΝ ΚΑΙ ΚΟΙΝΩΝΙΚΩΝ ΣΠΟΥΔΩΝ (ΡΕΘΥΜΝΟ)</t>
  </si>
  <si>
    <t>ΟΙΚΙΑΚΗΣ ΟΙΚΟΝΟΜΙΑΣ ΚΑΙ ΟΙΚΟΛΟΓΙΑΣ (ΑΘΗΝΑ)</t>
  </si>
  <si>
    <t>ΔΗΜΟΣΙΟΓΡΑΦΙΑΣ ΚΑΙ ΜΕΣΩΝ ΜΑΖΙΚΗΣ ΕΠΙΚΟΙΝΩΝΙΑΣ (ΘΕΣΣΑΛΟΝΙΚΗ)</t>
  </si>
  <si>
    <t>ΕΠΙΚΟΙΝΩΝΙΑΣ ΚΑΙ ΜΕΣΩΝ ΜΑΖΙΚΗΣ ΕΝΗΜΕΡΩΣΗΣ (ΑΘΗΝΑ)</t>
  </si>
  <si>
    <t>ΟΙΚΟΝΟΜΙΚΗΣ ΚΑΙ ΠΕΡΙΦΕΡΕΙΑΚΗΣ ΑΝΑΠΤΥΞΗΣ (ΑΘΗΝΑ)</t>
  </si>
  <si>
    <t>ΕΚΠΑΙΔΕΥΣΗΣ ΚΑΙ ΑΓΩΓΗΣ ΣΤΗΝ ΠΡΟΣΧΟΛΙΚΗ ΗΛΙΚΙΑ (ΑΘΗΝΑ)</t>
  </si>
  <si>
    <t>ΧΡΗΜΑΤΟΟΙΚΟΝΟΜΙΚΗΣ ΚΑΙ ΤΡΑΠΕΖΙΚΗΣ ΔΙΟΙΚΗΤΙΚΗΣ (ΠΕΙΡΑΙΑΣ)</t>
  </si>
  <si>
    <t>ΔΙΕΘΝΩΝ ΚΑΙ ΕΥΡΩΠΑΪΚΩΝ ΣΠΟΥΔΩΝ (ΘΕΣΣΑΛΟΝΙΚΗ)</t>
  </si>
  <si>
    <t>ΕΠΙΣΤΗΜΩΝ ΤΗΣ ΠΡΟΣΧΟΛΙΚΗΣ ΑΓΩΓΗΣ ΚΑΙ ΕΚΠΑΙΔΕΥΤΙΚΟΥ ΣΧΕΔΙΑΣΜΟΥ (ΡΟΔΟΣ)</t>
  </si>
  <si>
    <t>ΚΟΙΝΩΝΙΚΗΣ ΑΝΘΡΩΠΟΛΟΓΙΑΣ ΚΑΙ ΙΣΤΟΡΙΑΣ (ΜΥΤΙΛΗΝΗ)</t>
  </si>
  <si>
    <t>ΨΥΧΟΛΟΓΙΑΣ (ΑΘΗΝΑ) - ΕΚΠΑ</t>
  </si>
  <si>
    <t>ΙΣΤΟΡΙΑΣ ΚΑΙ ΦΙΛΟΣΟΦΙΑΣ ΤΗΣ ΕΠΙΣΤΗΜΗΣ</t>
  </si>
  <si>
    <t>ΙΣΤΟΡΙΑΣ, ΑΡΧΑΙΟΛΟΓΙΑΣ ΚΑΙ ΚΟΙΝΩΝΙΚΗΣ ΑΝΘΡΩΠΟΛΟΓΙΑΣ (ΒΟΛΟΣ)</t>
  </si>
  <si>
    <t>ΔΙΕΘΝΩΝ ΚΑΙ ΕΥΡΩΠΑΪΚΩΝ ΣΠΟΥΔΩΝ (ΠΕΙΡΑΙΑΣ)</t>
  </si>
  <si>
    <t>ΝΑΥΤΙΛΙΑΣ ΚΑΙ ΕΠΙΧΕΙΡΗΜΑΤΙΚΩΝ ΥΠΗΡΕΣΙΩΝ (ΧΙΟΣ)</t>
  </si>
  <si>
    <t>ΓΛΩΣΣΑΣ, ΦΙΛΟΛΟΓΙΑΣ ΚΑΙ ΠΟΛΙΤΙΣΜΟΥ ΠΑΡΕΥΞΕΙΝΙΩΝ ΧΩΡΩΝ (ΚΟΜΟΤΗΝΗ)</t>
  </si>
  <si>
    <t>ΚΟΙΝΩΝΙΚΗΣ ΚΑΙ ΕΚΠΑΙΔΕΥΤΙΚΗΣ ΠΟΛΙΤΙΚΗΣ (ΚΟΡΙΝΘΟΣ)</t>
  </si>
  <si>
    <t>ΝΟΣΗΛΕΥΤΙΚΗΣ (ΣΠΑΡΤΗ)</t>
  </si>
  <si>
    <t>ΡΩΣΙΚΗΣ ΓΛΩΣΣΑΣ ΚΑΙ ΦΙΛΟΛΟΓΙΑΣ ΚΑΙ ΣΛΑΒΙΚΩΝ ΣΠΟΥΔΩΝ (ΑΘΗΝΑ) -ΡΩΣΙΚΗΣ ΓΛΩΣΣΑΣ ΚΑΙ ΦΙΛΟΛΟΓΙΑΣ</t>
  </si>
  <si>
    <t>ΕΠΙΣΤΗΜΗΣ ΚΑΙ ΤΕΧΝΟΛΟΓΙΑΣ ΥΛΙΚΩΝ (ΗΡΑΚΛΕΙΟ)</t>
  </si>
  <si>
    <t>ΠΟΛΙΤΙΚΩΝ ΜΗΧΑΝΙΚΩΝ (ΑΘΗΝΑ)</t>
  </si>
  <si>
    <t>ΠΟΛΙΤΙΚΩΝ ΜΗΧΑΝΙΚΩΝ (ΘΕΣΣΑΛΟΝΙΚΗ)</t>
  </si>
  <si>
    <t>ΔΑΣΟΛΟΓΙΑΣ ΚΑΙ ΔΙΑΧΕΙΡΙΣΗΣ ΠΕΡΙΒΑΛΛΟΝΤΟΣ ΚΑΙ ΦΥΣΙΚΩΝ ΠΟΡΩΝ (ΟΡΕΣΤΙΑΔΑ)</t>
  </si>
  <si>
    <t>ΜΗΧΑΝΟΛΟΓΩΝ ΚΑΙ ΑΕΡΟΝΑΥΠΗΓΩΝ ΜΗΧΑΝΙΚΩΝ (ΠΑΤΡΑ)</t>
  </si>
  <si>
    <t>ΗΛΕΚΤΡΟΛΟΓΩΝ ΜΗΧΑΝΙΚΩΝ ΚΑΙ ΜΗΧΑΝΙΚΩΝ ΥΠΟΛΟΓΙΣΤΩΝ (ΑΘΗΝΑ)</t>
  </si>
  <si>
    <t>ΣΤΑΤΙΣΤΙΚΗΣ ΚΑΙ ΑΝΑΛΟΓΙΣΤΙΚΩΝ-ΧΡΗΜΑΤΟΟΙΚΟΝΟΜΙΚΩΝ ΜΑΘΗΜΑΤΙΚΩΝ (ΣΑΜΟΣ)</t>
  </si>
  <si>
    <t>ΗΛΕΚΤΡΟΛΟΓΩΝ ΜΗΧΑΝΙΚΩΝ ΚΑΙ ΜΗΧΑΝΙΚΩΝ ΥΠΟΛΟΓΙΣΤΩΝ (ΘΕΣΣΑΛΟΝΙΚΗ)</t>
  </si>
  <si>
    <t>ΗΛΕΚΤΡΟΛΟΓΩΝ ΜΗΧΑΝΙΚΩΝ ΚΑΙ ΤΕΧΝΟΛΟΓΙΑΣ ΥΠΟΛΟΓΙΣΤΩΝ (ΠΑΤΡΑ)</t>
  </si>
  <si>
    <t>ΗΛΕΚΤΡΟΛΟΓΩΝ ΜΗΧΑΝΙΚΩΝ ΚΑΙ ΜΗΧΑΝΙΚΩΝ ΥΠΟΛΟΓΙΣΤΩΝ (ΞΑΝΘΗ)</t>
  </si>
  <si>
    <t>ΜΗΧΑΝΙΚΩΝ ΠΑΡΑΓΩΓΗΣ ΚΑΙ ΔΙΟΙΚΗΣΗΣ (ΞΑΝΘΗ)</t>
  </si>
  <si>
    <t>ΑΓΡΟΝΟΜΩΝ ΚΑΙ ΤΟΠΟΓΡΑΦΩΝ ΜΗΧΑΝΙΚΩΝ (ΑΘΗΝΑ)</t>
  </si>
  <si>
    <t>ΑΓΡΟΝΟΜΩΝ ΚΑΙ ΤΟΠΟΓΡΑΦΩΝ ΜΗΧΑΝΙΚΩΝ (ΘΕΣΣΑΛΟΝΙΚΗ)</t>
  </si>
  <si>
    <t>ΜΗΧΑΝΙΚΩΝ ΠΑΡΑΓΩΓΗΣ ΚΑΙ ΔΙΟΙΚΗΣΗΣ (ΧΑΝΙΑ)</t>
  </si>
  <si>
    <t>ΑΡΧΙΤΕΚΤΟΝΩΝ ΜΗΧΑΝΙΚΩΝ (ΞΑΝΘΗ)</t>
  </si>
  <si>
    <t>ΔΙΟΙΚΗΤΙΚΗΣ ΕΠΙΣΤΗΜΗΣ ΚΑΙ ΤΕΧΝΟΛΟΓΙΑΣ (ΑΘΗΝΑ)</t>
  </si>
  <si>
    <t>ΜΑΘΗΜΑΤΙΚΩΝ (ΑΘΗΝΑ)</t>
  </si>
  <si>
    <t>ΕΦΑΡΜΟΣΜΕΝΩΝ ΜΑΘΗΜΑΤΙΚΩΝ ΚΑΙ ΦΥΣΙΚΩΝ ΕΠΙΣΤΗΜΩΝ (ΑΘΗΝΑ)</t>
  </si>
  <si>
    <t>ΜΑΘΗΜΑΤΙΚΩΝ KAI ΕΦΑΡΜΟΣΜΕΝΩΝ ΜΑΘΗΜΑΤΙΚΩΝ (ΗΡΑΚΛΕΙΟ) -ΕΦΑΡΜΟΣΜΕΝΩΝ ΜΑΘΗΜΑΤΙΚΩΝ</t>
  </si>
  <si>
    <t>ΜΑΘΗΜΑΤΙΚΩΝ KAI ΕΦΑΡΜΟΣΜΕΝΩΝ ΜΑΘΗΜΑΤΙΚΩΝ (ΗΡΑΚΛΕΙΟ) - ΜΑΘΗΜΑΤΙΚΩΝ</t>
  </si>
  <si>
    <t>ΜΑΘΗΜΑΤΙΚΩΝ (ΣΑΜΟΣ)</t>
  </si>
  <si>
    <t>ΔΙΑΧΕΙΡΙΣΗΣ ΠΕΡΙΒΑΛΛΟΝΤΟΣ ΚΑΙ ΦΥΣΙΚΩΝ ΠΟΡΩΝ (ΑΓΡΙΝΙΟ)</t>
  </si>
  <si>
    <t>ΔΑΣΟΛΟΓΙΑΣ ΚΑΙ ΦΥΣΙΚΟΥ ΠΕΡΙΒΑΛΛΟΝΤΟΣ (ΘΕΣΣΑΛΟΝΙΚΗ)</t>
  </si>
  <si>
    <t>ΒΙΟΛΟΓΙΚΩΝ ΕΦΑΡΜΟΓΩΝ ΚΑΙ ΤΕΧΝΟΛΟΓΙΩΝ (ΙΩΑΝΝΙΝΑ)</t>
  </si>
  <si>
    <t>ΓΕΩΛΟΓΙΑΣ ΚΑΙ ΓΕΩΠΕΡΙΒΑΛΛΟΝΤΟΣ (ΑΘΗΝΑ)</t>
  </si>
  <si>
    <t>ΒΙΟΧΗΜΕΙΑΣ ΚΑΙ ΒΙΟΤΕΧΝΟΛΟΓΙΑΣ (ΛΑΡΙΣΑ)</t>
  </si>
  <si>
    <t>ΜΟΡΙΑΚΗΣ ΒΙΟΛΟΓΙΑΣ ΚΑΙ ΓΕΝΕΤΙΚΗΣ (ΑΛΕΞΑΝΔΡΟΥΠΟΛΗ)</t>
  </si>
  <si>
    <t>ΕΠΙΣΤΗΜΗΣ ΔΙΑΙΤΟΛΟΓΙΑΣ ΚΑΙ ΔΙΑΤΡΟΦΗΣ (ΑΘΗΝΑ)</t>
  </si>
  <si>
    <t>ΣΤΑΤΙΣΤΙΚΗΣ ΚΑΙ ΑΣΦΑΛΙΣΤΙΚΗΣ ΕΠΙΣΤΗΜΗΣ (ΠΕΙΡΑΙΑΣ)</t>
  </si>
  <si>
    <t>ΟΡΓΑΝΩΣΗΣ ΚΑΙ ΔΙΟΙΚΗΣΗΣ ΕΠΙΧΕΙΡΗΣΕΩΝ (ΘΕΣΣΑΛΟΝΙΚΗ)</t>
  </si>
  <si>
    <t>ΕΠΙΣΤΗΜΗΣ ΖΩΙΚΗΣ ΠΑΡΑΓΩΓΗΣ ΚΑΙ ΥΔΑΤΟΚΑΛΛΙΕΡΓΕΙΩΝ (ΑΘΗΝΑ)</t>
  </si>
  <si>
    <t>ΑΓΡΟΤΙΚΗΣ ΟΙΚΟΝΟΜΙΑΣ ΚΑΙ ΑΝΑΠΤΥΞΗΣ (ΑΘΗΝΑ)</t>
  </si>
  <si>
    <t>ΒΙΟΜΗΧΑΝΙΚΗΣ ΔΙΟΙΚΗΣΗΣ ΚΑΙ ΤΕΧΝΟΛΟΓΙΑΣ (ΠΕΙΡΑΙΑΣ)</t>
  </si>
  <si>
    <t>ΚΟΙΝΩΝΙΚΗΣ ΔΙΟΙΚΗΣΗΣ ΚΑΙ ΠΟΛΙΤΙΚΗΣ ΕΠΙΣΤΗΜΗΣ (ΚΟΜΟΤΗΝΗ) -ΚΟΙΝΩΝΙΚΗΣ ΔΙΟΙΚΗΣΗΣ</t>
  </si>
  <si>
    <t>ΜΗΧΑΝΙΚΩΝ ΠΛΗΡΟΦΟΡΙΑΚΩΝ ΚΑΙ ΕΠΙΚΟΙΝΩΝΙΑΚΩΝ ΣΥΣΤΗΜΑΤΩΝ (ΣΑΜΟΣ)</t>
  </si>
  <si>
    <t>ΛΟΓΙΣΤΙΚΗΣ ΚΑΙ ΧΡΗΜΑΤΟΟΙΚΟΝΟΜΙΚΗΣ (ΑΘΗΝΑ)</t>
  </si>
  <si>
    <t>ΑΓΡΟΤΙΚΗΣ ΑΝΑΠΤΥΞΗΣ (ΟΡΕΣΤΙΑΔΑ)</t>
  </si>
  <si>
    <t>ΠΟΛΙΤΙΣΜΙΚΗΣ ΤΕΧΝΟΛΟΓΙΑΣ ΚΑΙ ΕΠΙΚΟΙΝΩΝΙΑΣ (ΜΥΤΙΛΗΝΗ)</t>
  </si>
  <si>
    <t>ΠΟΛΙΤΙΚΩΝ ΕΠΙΣΤΗΜΩΝ (ΘΕΣΣΑΛΟΝΙΚΗ)</t>
  </si>
  <si>
    <t>ΜΗΧΑΝΙΚΩΝ ΧΩΡΟΤΑΞΙΑΣ ΚΑΙ ΑΝΑΠΤΥΞΗΣ (ΘΕΣΣΑΛΟΝΙΚΗ)</t>
  </si>
  <si>
    <t>ΤΕΧΝΩΝ ΗΧΟΥ ΚΑΙ ΕΙΚΟΝΑΣ (ΚΕΡΚΥΡΑ)</t>
  </si>
  <si>
    <t>ΔΙΑΧΕΙΡΙΣΗΣ ΠΟΛΙΤΙΣΜΙΚΟΥ ΠΕΡΙΒΑΛΛΟΝΤΟΣ ΚΑΙ ΝΕΩΝ ΤΕΧΝΟΛΟΓΙΩΝ (ΑΓΡΙΝΙΟ)</t>
  </si>
  <si>
    <t>ΠΛΗΡΟΦΟΡΙΚΗΣ ΜΕ ΕΦΑΡΜΟΓΕΣ ΣΤΗ ΒΙΟΙΑΤΡΙΚΗ (ΛΑΜΙΑ)</t>
  </si>
  <si>
    <t>ΜΗΧΑΝΙΚΩΝ ΠΛΗΡΟΦΟΡΙΚΗΣ ΚΑΙ ΤΗΛΕΠΙΚΟΙΝΩΝΙΩΝ (ΚΟΖΑΝΗ)</t>
  </si>
  <si>
    <t>ΕΠΙΣΤΗΜΗΣ ΤΡΟΦΙΜΩΝ ΚΑΙ ΔΙΑΤΡΟΦΗΣ (ΛΗΜΝΟΣ)</t>
  </si>
  <si>
    <t>ΚΟΙΝΩΝΙΚΗΣ ΔΙΟΙΚΗΣΗΣ ΚΑΙ ΠΟΛΙΤΙΚΗΣ ΕΠΙΣΤΗΜΗΣ (ΚΟΜΟΤΗΝΗ) -ΠΟΛΙΤΙΚΗΣ ΕΠΙΣΤΗΜΗΣ</t>
  </si>
  <si>
    <t>ΟΡΓΑΝΩΣΗΣ ΚΑΙ ΔΙΑΧΕΙΡΙΣΗΣ ΑΘΛΗΤΙΣΜΟΥ (ΣΠΑΡΤΗ)</t>
  </si>
  <si>
    <t>ΜΟΥΣΙΚΗΣ ΕΠΙΣΤΗΜΗΣ ΚΑΙ ΤΕΧΝΗΣ (ΘΕΣΣΑΛΟΝΙΚΗ)</t>
  </si>
  <si>
    <t>ΠΟΛΙΤΙΚΩΝ ΜΗΧΑΝΙΚΩΝ ΤΕ ΚΑΙ ΜΗΧΑΝΙΚΩΝ ΤΟΠΟΓΡΑΦΙΑΣ ΚΑΙ  ΓΕΩΠΛΗΡΟΦΟΡΙΚΗΣ ΤΕ (ΑΘΗΝΑ) - ΠΟΛΙΤΙΚΩΝ ΜΗΧΑΝΙΚΩΝ ΤΕ</t>
  </si>
  <si>
    <t>ΠΟΛΙΤΙΚΩΝ ΜΗΧΑΝΙΚΩΝ ΤΕ (ΠΕΙΡΑΙΑΣ)</t>
  </si>
  <si>
    <t>ΠΟΛΙΤΙΚΩΝ ΜΗΧΑΝΙΚΩΝ ΤΕ (ΘΕΣΣΑΛΟΝΙΚΗ)</t>
  </si>
  <si>
    <t>ΠΟΛΙΤΙΚΩΝ ΜΗΧΑΝΙΚΩΝ ΤΕ (ΛΑΡΙΣΑ)</t>
  </si>
  <si>
    <t>ΠΟΛΙΤΙΚΩΝ ΜΗΧΑΝΙΚΩΝ ΤΕ ΚΑΙ ΜΗΧΑΝΙΚΩΝ ΤΟΠΟΓΡΑΦΙΑΣ ΚΑΙ ΓΕΩΠΛΗΡΟΦΟΡΙΚΗΣ ΤΕ (ΣΕΡΡΕΣ) - ΠΟΛΙΤΙΚΩΝ ΜΗΧΑΝΙΚΩΝ ΤΕ</t>
  </si>
  <si>
    <t>ΜΗΧΑΝΟΛΟΓΩΝ ΜΗΧΑΝΙΚΩΝ ΤΕ (ΠΕΙΡΑΙΑΣ)</t>
  </si>
  <si>
    <t>ΜΗΧΑΝΟΛΟΓΩΝ ΜΗΧΑΝΙΚΩΝ ΤΕ (ΠΑΤΡΑ)</t>
  </si>
  <si>
    <t>ΜΗΧΑΝΟΛΟΓΩΝ ΜΗΧΑΝΙΚΩΝ ΤΕ (ΛΑΡΙΣΑ)</t>
  </si>
  <si>
    <t>ΜΗΧΑΝΙΚΩΝ ΤΕΧΝΟΛΟΓΙΑΣ ΠΕΤΡΕΛΑΙΟΥ ΚΑΙ ΦΥΣΙΚΟΥ ΑΕΡΙΟΥ ΤΕ ΚΑΙ ΜΗΧΑΝΟΛΟΓΩΝ ΜΗΧΑΝΙΚΩΝ ΤΕ (ΚΑΒΑΛΑ) - ΜΗΧΑΝΟΛΟΓΩΝ ΜΗΧΑΝΙΚΩΝ ΤΕ</t>
  </si>
  <si>
    <t>ΜΗΧΑΝΟΛΟΓΩΝ ΜΗΧΑΝΙΚΩΝ ΚΑΙ ΒΙΟΜΗΧΑΝΙΚΟΥ ΣΧΕΔΙΑΣΜΟΥ ΤΕ (ΚΟΖΑΝΗ) -ΜΗΧΑΝΟΛΟΓΩΝ ΜΗΧΑΝΙΚΩΝ ΤΕ</t>
  </si>
  <si>
    <t>ΜΗΧΑΝΟΛΟΓΩΝ ΜΗΧΑΝΙΚΩΝ ΤΕ (ΣΕΡΡΕΣ)</t>
  </si>
  <si>
    <t>ΜΗΧΑΝΙΚΩΝ ΠΕΡΙΒΑΛΛΟΝΤΟΣ (ΞΑΝΘΗ)</t>
  </si>
  <si>
    <t>ΕΚΠΑΙΔΕΥΤΙΚΩΝ ΜΗΧΑΝΟΛΟΓΩΝ ΜΗΧΑΝΙΚΩΝ</t>
  </si>
  <si>
    <t>ΜΗΧΑΝΟΛΟΓΩΝ ΜΗΧΑΝΙΚΩΝ ΤΕ (ΧΑΛΚΙΔΑ)</t>
  </si>
  <si>
    <t>ΜΗΧΑΝΙΚΩΝ ΒΙΟΪΑΤΡΙΚΗΣ ΤΕΧΝΟΛΟΓΙΑΣ ΤΕ (ΑΘΗΝΑ)</t>
  </si>
  <si>
    <t>ΗΛΕΚΤΡΟΛΟΓΩΝ ΜΗΧΑΝΙΚΩΝ ΤΕ (ΠΕΙΡΑΙΑΣ)</t>
  </si>
  <si>
    <t>ΗΛΕΚΤΡΟΛΟΓΩΝ ΜΗΧΑΝΙΚΩΝ ΤΕ (ΠΑΤΡΑ)</t>
  </si>
  <si>
    <t>ΗΛΕΚΤΡΟΛΟΓΩΝ ΜΗΧΑΝΙΚΩΝ ΤΕ (ΛΑΡΙΣΑ)</t>
  </si>
  <si>
    <t>ΗΛΕΚΤΡΟΛΟΓΩΝ ΜΗΧΑΝΙΚΩΝ ΤΕ (ΗΡΑΚΛΕΙΟ)</t>
  </si>
  <si>
    <t>ΗΛΕΚΤΡΟΛΟΓΩΝ ΜΗΧΑΝΙΚΩΝ ΤΕ (ΚΑΒΑΛΑ)</t>
  </si>
  <si>
    <t>ΗΛΕΚΤΡΟΛΟΓΩΝ ΜΗΧΑΝΙΚΩΝ ΤΕ (ΚΟΖΑΝΗ)</t>
  </si>
  <si>
    <t>ΕΚΠΑΙΔΕΥΤΙΚΩΝ ΗΛΕΚΤΡΟΛΟΓΩΝ ΜΗΧΑΝΙΚΩΝ ΚΑΙ ΕΚΠΑΙΔΕΥΤΙΚΩΝ ΗΛΕΚΤΡΟΝΙΚΩΝ ΜΗΧΑΝΙΚΩΝ-ΕΚΠΑΙΔΕΥΤΙΚΩΝ ΗΛΕΚΤΡΟΛΟΓΩΝ ΜΗΧΑΝΙΚΩΝ</t>
  </si>
  <si>
    <t>ΗΛΕΚΤΡΟΛΟΓΩΝ ΜΗΧΑΝΙΚΩΝ ΤΕ (ΧΑΛΚΙΔΑ)</t>
  </si>
  <si>
    <t>ΗΛΕΚΤΡΟΝΙΚΩΝ ΜΗΧΑΝΙΚΩΝ ΤΕ (ΑΘΗΝΑ)</t>
  </si>
  <si>
    <t>ΗΛΕΚΤΡΟΝΙΚΩΝ ΜΗΧΑΝΙΚΩΝ ΤΕ (ΠΕΙΡΑΙΑΣ)</t>
  </si>
  <si>
    <t>ΗΛΕΚΤΡΟΝΙΚΩΝ ΜΗΧΑΝΙΚΩΝ ΤΕ (ΘΕΣΣΑΛΟΝΙΚΗ)</t>
  </si>
  <si>
    <t>ΜΗΧΑΝΙΚΩΝ ΠΛΗΡΟΦΟΡΙΚΗΣ ΤΕ (ΛΑΜΙΑ)</t>
  </si>
  <si>
    <t>ΕΚΠΑΙΔΕΥΤΙΚΩΝ ΗΛΕΚΤΡΟΛΟΓΩΝ ΜΗΧΑΝΙΚΩΝ ΚΑΙ ΕΚΠΑΙΔΕΥΤΙΚΩΝ ΗΛΕΚΤΡΟΝΙΚΩΝ ΜΗΧΑΝΙΚΩΝ-ΕΚΠΑΙΔΕΥΤΙΚΩΝ ΗΛΕΚΤΡΟΝΙΚΩΝ ΜΗΧΑΝΙΚΩΝ</t>
  </si>
  <si>
    <t>ΠΟΛΙΤΙΚΩΝ ΜΗΧΑΝΙΚΩΝ ΤΕ ΚΑΙ ΜΗΧΑΝΙΚΩΝ ΤΟΠΟΓΡΑΦΙΑΣ ΚΑΙ ΓΕΩΠΛΗΡΟΦΟΡΙΚΗΣ ΤΕ (ΑΘΗΝΑ) - ΜΗΧΑΝΙΚΩΝ ΤΟΠΟΓΡΑΦΙΑΣ ΚΑΙ ΓΕΩΠΛΗΡΟΦΟΡΙΚΗΣ ΤΕ</t>
  </si>
  <si>
    <t>ΠΟΛΙΤΙΚΩΝ ΜΗΧΑΝΙΚΩΝ ΤΕ ΚΑΙ ΜΗΧΑΝΙΚΩΝ ΤΟΠΟΓΡΑΦΙΑΣ ΚΑΙ ΓΕΩΠΛΗΡΟΦΟΡΙΚΗΣ ΤΕ (ΣΕΡΡΕΣ) - ΜΗΧΑΝΙΚΩΝ ΤΟΠΟΓΡΑΦΙΑΣ ΚΑΙ ΓΕΩΠΛΗΡΟΦΟΡΙΚΗΣ ΤΕ</t>
  </si>
  <si>
    <t>ΝΑΥΠΗΓΩΝ ΜΗΧΑΝΙΚΩΝ ΤΕ (ΑΘΗΝΑ)</t>
  </si>
  <si>
    <t>ΜΗΧΑΝΙΚΩΝ ΕΝΕΡΓΕΙΑΚΗΣ ΤΕΧΝΟΛΟΓΙΑΣ ΤΕ (ΑΘΗΝΑ)</t>
  </si>
  <si>
    <t>ΜΗΧΑΝΙΚΩΝ ΤΕΧΝΟΛΟΓΙΑΣ ΠΕΤΡΕΛΑΙΟΥ ΚΑΙ ΦΥΣΙΚΟΥ ΑΕΡΙΟΥ ΤΕ ΚΑΙ ΜΗΧΑΝΟΛΟΓΩΝ ΜΗΧΑΝΙΚΩΝ ΤΕ (ΚΑΒΑΛΑ) - ΜΗΧΑΝΙΚΩΝ ΤΕΧΝΟΛΟΓΙΑΣ ΠΕΤΡΕΛΑΙΟΥ ΚΑΙ ΦΥΣΙΚΟΥ ΑΕΡΙΟΥ ΤΕ</t>
  </si>
  <si>
    <t>ΜΗΧΑΝΙΚΩΝ ΠΕΡΙΒΑΛΛΟΝΤΟΣ ΚΑΙ ΜΗΧΑΝΙΚΩΝ ΑΝΤΙΡΡΥΠΑΝΣΗΣ ΤΕ (ΚΟΖΑΝΗ) -ΜΗΧΑΝΙΚΩΝ ΑΝΤΙΡΡΥΠΑΝΣΗΣ ΤΕ</t>
  </si>
  <si>
    <t>ΜΗΧΑΝΟΛΟΓΩΝ ΟΧΗΜΑΤΩΝ ΤΕ (ΘΕΣΣΑΛΟΝΙΚΗ)</t>
  </si>
  <si>
    <t>ΦΩΤΟΓΡΑΦΙΑΣ ΚΑΙ ΟΠΤΙΚΟΑΚΟΥΣΤΙΚΩΝ (ΑΘΗΝΑ)</t>
  </si>
  <si>
    <t>ΣΧΕΔΙΑΣΜΟΥ ΚΑΙ ΤΕΧΝΟΛΟΓΙΑΣ ΞΥΛΟΥ ΚΑΙ ΕΠΙΠΛΟΥ ΤΕ (ΚΑΡΔΙΤΣΑ)</t>
  </si>
  <si>
    <t>ΜΗΧΑΝΙΚΩΝ ΠΛΗΡΟΦΟΡΙΚΗΣ ΤΕ (ΣΠΑΡΤΗ)</t>
  </si>
  <si>
    <t>ΜΗΧΑΝΙΚΩΝ ΦΥΣΙΚΩΝ ΠΟΡΩΝ ΚΑΙ ΠΕΡΙΒΑΛΛΟΝΤΟΣ ΤΕ (ΧΑΝΙΑ)</t>
  </si>
  <si>
    <t>ΔΑΣΟΠΟΝΙΑΣ ΚΑΙ ΔΙΑΧΕΙΡΙΣΗΣ ΦΥΣΙΚΟΥ ΠΕΡΙΒΑΛΛΟΝΤΟΣ (ΔΡΑΜΑ)</t>
  </si>
  <si>
    <t>ΔΑΣΟΠΟΝΙΑΣ ΚΑΙ ΔΙΑΧΕΙΡΙΣΗΣ ΦΥΣΙΚΟΥ ΠΕΡΙΒΑΛΛΟΝΤΟΣ (ΚΑΡΠΕΝΗΣΙ)</t>
  </si>
  <si>
    <t>ΜΗΧΑΝΟΛΟΓΩΝ ΜΗΧΑΝΙΚΩΝ ΚΑΙ ΒΙΟΜΗΧΑΝΙΚΟΥ ΣΧΕΔΙΑΣΜΟΥ ΤΕ (ΚΟΖΑΝΗ) -ΒΙΟΜΗΧΑΝΙΚΟΥ ΣΧΕΔΙΑΣΜΟΥ ΤΕ</t>
  </si>
  <si>
    <t>ΔΙΟΙΚΗΣΗΣ ΕΠΙΧΕΙΡΗΣΕΩΝ ΚΑΙ ΟΡΓΑΝΙΣΜΩΝ (ΚΑΛΑΜΑΤΑ) -ΔΙΟΙΚΗΣΗ ΜΟΝΑΔΩΝ ΥΓΕΙΑΣ ΚΑΙ ΠΡΟΝΟΙΑΣ</t>
  </si>
  <si>
    <t>ΒΙΒΛΙΟΘΗΚΟΝΟΜΙΑΣ ΚΑΙ ΣΥΣΤΗΜΑΤΩΝ ΠΛΗΡΟΦΟΡΗΣΗΣ (ΑΘΗΝΑ)</t>
  </si>
  <si>
    <t>ΒΙΒΛΙΟΘΗΚΟΝΟΜΙΑΣ ΚΑΙ ΣΥΣΤΗΜΑΤΩΝ ΠΛΗΡΟΦΟΡΗΣΗΣ (ΘΕΣΣΑΛΟΝΙΚΗ)</t>
  </si>
  <si>
    <t>ΔΙΟΙΚΗΣΗΣ ΕΠΙΧΕΙΡΗΣΕΩΝ (ΗΓΟΥΜΕΝΙΤΣΑ) - ΔΙΟΙΚΗΣΗ ΕΠΙΧΕΙΡΗΣΕΩΝ</t>
  </si>
  <si>
    <t>ΔΙΟΙΚΗΣΗΣ ΕΠΙΧΕΙΡΗΣΕΩΝ (ΛΑΡΙΣΑ) - ΔΙΟΙΚΗΣΗ ΤΟΥΡΙΣΤΙΚΩΝ ΕΠΙΧΕΙΡΗΣΕΩΝ ΚΑΙ ΕΠΙΧΕΙΡΗΣΕΩΝ ΦΙΛΟΞΕΝΙΑΣ</t>
  </si>
  <si>
    <t>ΑΝΩΤΕΡΗ ΣΧΟΛΗ ΤΟΥΡΙΣΤΙΚΗΣ ΕΚΠΑΙΔΕΥΣΗΣ ΡΟΔΟΥ (ΑΣΤΕΡ)</t>
  </si>
  <si>
    <t>ΑΝΩΤΕΡΗ ΣΧΟΛΗ ΤΟΥΡΙΣΤΙΚΗΣ ΕΚΠΑΙΔΕΥΣΗΣ ΚΡΗΤΗΣ (ΑΣΤΕΚ)</t>
  </si>
  <si>
    <t>ΔΙΑΤΡΟΦΗΣ ΚΑΙ ΔΙΑΙΤΟΛΟΓΙΑΣ (ΣΗΤΕΙΑ)</t>
  </si>
  <si>
    <t>ΑΙΣΘΗΤΙΚΗΣ ΚΑΙ ΚΟΣΜΗΤΟΛΟΓΙΑΣ (ΑΘΗΝΑ)</t>
  </si>
  <si>
    <t>ΑΙΣΘΗΤΙΚΗΣ ΚΑΙ ΚΟΣΜΗΤΟΛΟΓΙΑΣ (ΘΕΣΣΑΛΟΝΙΚΗ)</t>
  </si>
  <si>
    <t>ΜΗΧΑΝΙΚΩΝ ΜΟΥΣΙΚΗΣ ΤΕΧΝΟΛΟΓΙΑΣ ΚΑΙ ΑΚΟΥΣΤΙΚΗΣ ΤΕ (ΡΕΘΥΜΝΟ)</t>
  </si>
  <si>
    <t>ΛΑΪΚΗΣ ΚΑΙ ΠΑΡΑΔΟΣΙΑΚΗΣ ΜΟΥΣΙΚΗΣ (ΑΡΤΑ)</t>
  </si>
  <si>
    <t>ΤΕΧΝΟΛΟΓΙΑΣ ΗΧΟΥ ΚΑΙ ΜΟΥΣΙΚΩΝ ΟΡΓΑΝΩΝ (ΛΗΞΟΥΡΙ)</t>
  </si>
  <si>
    <t>ΤΕΧΝΟΛΟΓΩΝ ΠΕΡΙΒΑΛΛΟΝΤΟΣ ΤΕ (ΖΑΚΥΝΘΟΣ) -ΤΕΧΝΟΛΟΓΙΩΝ ΦΥΣΙΚΟΥ ΠΕΡΙΒΑΛΛΟΝΤΟΣ ΤΕ</t>
  </si>
  <si>
    <t>ΚΛΩΣΤΟΫΦΑΝΤΟΥΡΓΩΝ ΜΗΧΑΝΙΚΩΝ ΤΕ (ΠΕΙΡΑΙΑΣ)</t>
  </si>
  <si>
    <t>ΣΧΕΔΙΑΣΜΟΥ ΚΑΙ ΤΕΧΝΟΛΟΓΙΑΣ ΕΝΔΥΣΗΣ (ΚΙΛΚΙΣ)</t>
  </si>
  <si>
    <t>ΗΛΕΚΤΡΟΝΙΚΩΝ ΜΗΧΑΝΙΚΩΝ ΤΕ (ΛΑΜΙΑ)</t>
  </si>
  <si>
    <t>ΗΛΕΚΤΡΟΝΙΚΩΝ ΜΗΧΑΝΙΚΩΝ ΤΕ (ΧΑΝΙΑ)</t>
  </si>
  <si>
    <t>ΜΗΧΑΝΙΚΩΝ ΠΛΗΡΟΦΟΡΙΚΗΣ ΤΕ (ΑΡΤΑ)</t>
  </si>
  <si>
    <t>ΜΗΧΑΝΙΚΩΝ ΠΛΗΡΟΦΟΡΙΚΗΣ ΤΕ (ΑΘΗΝΑ)</t>
  </si>
  <si>
    <t>ΜΗΧΑΝΙΚΩΝ ΠΛΗΡΟΦΟΡΙΚΗΣ ΤΕ (ΘΕΣΣΑΛΟΝΙΚΗ)</t>
  </si>
  <si>
    <t>ΜΗΧΑΝΙΚΩΝ ΗΛΕΚΤΡΟΝΙΚΩΝ ΥΠΟΛΟΓΙΣΤΙΚΩΝ ΣΥΣΤΗΜΑΤΩΝ ΤΕ (ΠΕΙΡΑΙΑΣ)</t>
  </si>
  <si>
    <t>ΜΗΧΑΝΙΚΩΝ ΑΥΤΟΜΑΤΙΣΜΟΥ ΤΕ (ΠΕΙΡΑΙΑΣ)</t>
  </si>
  <si>
    <t>ΟΙΝΟΛΟΓΙΑΣ ΚΑΙ ΤΕΧΝΟΛΟΓΙΑΣ ΠΟΤΩΝ (ΑΘΗΝΑ)</t>
  </si>
  <si>
    <t>ΔΙΑΤΡΟΦΗΣ ΚΑΙ ΔΙΑΙΤΟΛΟΓΙΑΣ (ΘΕΣΣΑΛΟΝΙΚΗ)</t>
  </si>
  <si>
    <t>ΜΗΧΑΝΙΚΩΝ ΑΥΤΟΜΑΤΙΣΜΟΥ ΤΕ (ΘΕΣΣΑΛΟΝΙΚΗ)</t>
  </si>
  <si>
    <t>ΜΗΧΑΝΙΚΩΝ ΠΕΡΙΒΑΛΛΟΝΤΟΣ ΚΑΙ ΜΗΧΑΝΙΚΩΝ ΑΝΤΙΡΡΥΠΑΝΣΗΣ ΤΕ (ΚΟΖΑΝΗ) -ΜΗΧΑΝΙΚΩΝ ΓΕΩΤΕΧΝΟΛΟΓΙΑΣ ΠΕΡΙΒΑΛΛΟΝΤΟΣ ΤΕ</t>
  </si>
  <si>
    <t>ΜΗΧΑΝΙΚΩΝ ΑΥΤΟΜΑΤΙΣΜΟΥ ΤΕ (ΧΑΛΚΙΔΑ)</t>
  </si>
  <si>
    <t>ΜΗΧΑΝΙΚΩΝ ΠΛΗΡΟΦΟΡΙΚΗΣ ΤΕ (ΛΑΡΙΣΑ)</t>
  </si>
  <si>
    <t>ΜΗΧΑΝΙΚΩΝ ΠΛΗΡΟΦΟΡΙΚΗΣ ΤΕ (ΚΑΒΑΛΑ)</t>
  </si>
  <si>
    <t>ΜΗΧΑΝΙΚΩΝ ΠΛΗΡΟΦΟΡΙΚΗΣ ΤΕ (ΗΡΑΚΛΕΙΟ)</t>
  </si>
  <si>
    <t>ΜΗΧΑΝΙΚΩΝ ΠΛΗΡΟΦΟΡΙΚΗΣ ΤΕ (ΣΕΡΡΕΣ)</t>
  </si>
  <si>
    <t>ΨΗΦΙΑΚΩΝ ΜΕΣΩΝ ΚΑΙ ΕΠΙΚΟΙΝΩΝΙΑΣ ΤΕ (ΚΑΣΤΟΡΙΑ)</t>
  </si>
  <si>
    <t>ΜΗΧΑΝΙΚΩΝ ΠΛΗΡΟΦΟΡΙΚΗΣ ΤΕ (ΚΑΣΤΟΡΙΑ)</t>
  </si>
  <si>
    <t>ΜΗΧΑΝΙΚΩΝ ΠΛΗΡΟΦΟΡΙΚΗΣ ΤΕ (ΝΑΥΠΑΚΤΟΣ)</t>
  </si>
  <si>
    <t>ΜΗΧΑΝΙΚΩΝ ΤΕΧΝΟΛΟΓΙΑΣ ΑΕΡΟΣΚΑΦΩΝ ΤΕ (ΧΑΛΚΙΔΑ)</t>
  </si>
  <si>
    <t>ΨΗΦΙΑΚΩΝ ΜΕΣΩΝ ΚΑΙ ΕΠΙΚΟΙΝΩΝΙΑΣ ΤΕ (ΑΡΓΟΣΤΟΛΙ)</t>
  </si>
  <si>
    <t>ΔΙΑΤΡΟΦΗΣ ΚΑΙ ΔΙΑΙΤΟΛΟΓΙΑΣ (ΚΑΡΔΙΤΣΑ)</t>
  </si>
  <si>
    <t>ΤΕΧΝΟΛΟΓΩΝ ΠΕΡΙΒΑΛΛΟΝΤΟΣ ΤΕ (ΖΑΚΥΝΘΟΣ) - ΣΥΝΤΗΡΗΣΗΣ ΑΡΧΑΙΟΤΗΤΩΝ ΚΑΙ ΕΡΓΩΝ ΤΕΧΝΗΣ</t>
  </si>
  <si>
    <t>ΔΙΟΙΚΗΣΗΣ ΕΠΙΧΕΙΡΗΣΕΩΝ (ΑΓΙΟΣ ΝΙΚΟΛΑΟΣ)</t>
  </si>
  <si>
    <t>ΟΙΝΟΛΟΓΙΑΣ ΚΑΙ ΤΕΧΝΟΛΟΓΙΑΣ ΠΟΤΩΝ (ΔΡΑΜΑ)</t>
  </si>
  <si>
    <t>ΔΙΟΙΚΗΣΗΣ, ΟΙΚΟΝΟΜΙΑΣ ΚΑΙ ΕΠΙΚΟΙΝΩΝΙΑΣ ΠΟΛΙΤΙΣΤΙΚΩΝ ΚΑΙ ΤΟΥΡΙΣΤΙΚΩΝ ΜΟΝΑΔΩΝ (ΑΜΦΙΣΣΑ)</t>
  </si>
  <si>
    <t>ΔΙΟΙΚΗΣΗΣ, ΟΙΚΟΝΟΜΙΑΣ ΚΑΙ ΕΠΙΚΟΙΝΩΝΙΑΣ ΠΟΛΙΤΙΣΤΙΚΩΝ ΚΑΙ ΤΟΥΡΙΣΤΙΚΩΝ ΜΟΝΑΔΩΝ (ΠΥΡΓΟΣ)</t>
  </si>
  <si>
    <t>ΤΕΧΝΟΛΟΓΩΝ ΓΕΩΠΟΝΩΝ (ΗΡΑΚΛΕΙΟ)</t>
  </si>
  <si>
    <t>ΤΕΧΝΟΛΟΓΩΝ ΓΕΩΠΟΝΩΝ (ΘΕΣΣΑΛΟΝΙΚΗ)</t>
  </si>
  <si>
    <t>ΔΙΟΙΚΗΣΗΣ ΕΠΙΧΕΙΡΗΣΕΩΝ (ΜΕΣΟΛΟΓΓΙ)</t>
  </si>
  <si>
    <t>ΜΗΧΑΝΟΛΟΓΩΝ ΜΗΧΑΝΙΚΩΝ ΤΕ (ΗΡΑΚΛΕΙΟ)</t>
  </si>
  <si>
    <t>ΠΟΛΙΤΙΚΩΝ ΜΗΧΑΝΙΚΩΝ ΤΕ (ΠΑΤΡΑ)</t>
  </si>
  <si>
    <t>ΠΟΛΙΤΙΚΩΝ ΜΗΧΑΝΙΚΩΝ ΤΕ (ΤΡΙΚΑΛΑ)</t>
  </si>
  <si>
    <t>ΔΙΟΙΚΗΣΗΣ ΕΠΙΧΕΙΡΗΣΕΩΝ (ΓΡΕΒΕΝΑ) - ΔΙΟΙΚΗΣΗ ΤΟΥΡΙΣΤΙΚΩΝ ΕΠΙΧΕΙΡΗΣΕΩΝ ΚΑΙ ΕΠΙΧΕΙΡΗΣΕΩΝ ΦΙΛΟΞΕΝΙΑΣ</t>
  </si>
  <si>
    <t>ΛΟΓΙΣΤΙΚΗΣ ΚΑΙ ΧΡΗΜΑΤΟΟΙΚΟΝΟΜΙΚΗΣ (ΗΡΑΚΛΕΙΟ)</t>
  </si>
  <si>
    <t>ΛΟΓΙΣΤΙΚΗΣ ΚΑΙ ΧΡΗΜΑΤΟΟΙΚΟΝΟΜΙΚΗΣ (ΚΟΖΑΝΗ)</t>
  </si>
  <si>
    <t>ΛΟΓΙΣΤΙΚΗΣ ΚΑΙ ΧΡΗΜΑΤΟΟΙΚΟΝΟΜΙΚΗΣ (ΜΕΣΟΛΟΓΓΙ)</t>
  </si>
  <si>
    <t>ΛΟΓΙΣΤΙΚΗΣ ΚΑΙ ΧΡΗΜΑΤΟΟΙΚΟΝΟΜΙΚΗΣ (ΠΡΕΒΕΖΑ)</t>
  </si>
  <si>
    <t>ΔΙΟΙΚΗΣΗΣ ΕΠΙΧΕΙΡΗΣΕΩΝ (ΘΕΣΣΑΛΟΝΙΚΗ) - ΔΙΟΙΚΗΣΗ ΕΠΙΧΕΙΡΗΣΕΩΝ</t>
  </si>
  <si>
    <t>ΘΕΟΛΟΓΙΑΣ (ΘΕΣΣΑΛΟΝΙΚΗ) - ΜΟΥΣΟΥΛΜΑΝΙΚΩΝ ΣΠΟΥΔΩΝ</t>
  </si>
  <si>
    <t>ΑΞΙΩΜΑΤΙΚΩΝ ΕΛΛΗΝΙΚΗΣ ΑΣΤΥΝΟΜΙΑΣ</t>
  </si>
  <si>
    <t>ΑΣΤΥΦΥΛΑΚΩΝ</t>
  </si>
  <si>
    <t>ΣΧΟΛΗ ΠΥΡΟΣΒΕΣΤΩΝ</t>
  </si>
  <si>
    <t>ΣΧΟΛΗ ΑΝΘΥΠΟΠΥΡΑΓΩΝ</t>
  </si>
  <si>
    <t>ΜΟΝΙΜΩΝ ΥΠΑΞΙΩΜΑΤΙΚΩΝ ΑΕΡΟΠΟΡΙΑΣ (ΣΜΥΑ) -ΚΑΤΕΥΘΥΝΣΗ ΤΕΧΝΟΛΟΓΙΚΗΣ ΥΠΟΣΤΗΡΙΞΗΣ</t>
  </si>
  <si>
    <t>ΜΟΝΙΜΩΝ ΥΠΑΞΙΩΜΑΤΙΚΩΝ ΑΕΡΟΠΟΡΙΑΣ (ΣΜΥΑ) -ΚΑΤΕΥΘΥΝΣΗ ΕΠΙΧΕΙΡΗΣΙΑΚΗΣ ΥΠΟΣΤΗΡΙΞΗΣ</t>
  </si>
  <si>
    <t>ΜΟΝΙΜΩΝ ΥΠΑΞΙΩΜΑΤΙΚΩΝ ΑΕΡΟΠΟΡΙΑΣ (ΣΜΥΑ) -ΚΑΤΕΥΘΥΝΣΗ ΔΙΟΙΚΗΤΙΚΗΣ ΚΑΙ ΕΦΟΔΙΑΣΤΙΚΗΣ ΥΠΟΣΤΗΡΙΞΗΣ</t>
  </si>
  <si>
    <t>ΒΑΣΕΙΣ 2016</t>
  </si>
  <si>
    <t xml:space="preserve">ΒΑΣΕΙΣ 2017 </t>
  </si>
  <si>
    <t>ΜΟΡΙΑ   2017</t>
  </si>
  <si>
    <t>ΠΕΔΙΑ</t>
  </si>
  <si>
    <t>4</t>
  </si>
  <si>
    <t>2,4</t>
  </si>
  <si>
    <t>1</t>
  </si>
  <si>
    <t>1,4</t>
  </si>
  <si>
    <t>1,2,3,4</t>
  </si>
  <si>
    <t>3</t>
  </si>
  <si>
    <t>2</t>
  </si>
  <si>
    <t>2,3</t>
  </si>
  <si>
    <t>3,4</t>
  </si>
  <si>
    <t>1,2,4</t>
  </si>
  <si>
    <t>2,3,4</t>
  </si>
  <si>
    <t>1,2</t>
  </si>
  <si>
    <t>ΕΜΠΟΡΙΑΣ ΚΑΙ ΔΙΑΦΗΜΙΣΗΣ (ΑΘΗΝΑ)</t>
  </si>
  <si>
    <t>http://www.ma.teiath.gr/</t>
  </si>
  <si>
    <r>
      <t xml:space="preserve">ΒΑΘΜΟΣ                              </t>
    </r>
    <r>
      <rPr>
        <i/>
        <sz val="10"/>
        <color indexed="9"/>
        <rFont val="Arial Greek"/>
        <charset val="161"/>
      </rPr>
      <t>με Συντ. Βαρ.</t>
    </r>
  </si>
  <si>
    <r>
      <t xml:space="preserve">ΒΑΘΜΟΣ                                        </t>
    </r>
    <r>
      <rPr>
        <i/>
        <sz val="10"/>
        <color indexed="9"/>
        <rFont val="Arial Greek"/>
        <charset val="161"/>
      </rPr>
      <t>με Συντ. Βαρ.</t>
    </r>
  </si>
  <si>
    <t>ΒΑΣΕΙΣ 2017</t>
  </si>
  <si>
    <t>4ο ΠΕΔΙΟ</t>
  </si>
  <si>
    <t>ΠΛΑΣΤΙΚΩΝ ΤΕΧΝΩΝ * Καταργήθηκε</t>
  </si>
  <si>
    <t>http://www.polhist.panteion.gr/index.php?lang=el</t>
  </si>
  <si>
    <t>http://www.rhodes.aegean.gr</t>
  </si>
  <si>
    <t>http://md.teikav.edu.gr/</t>
  </si>
  <si>
    <t>https://www.teicrete.gr/nosil/</t>
  </si>
  <si>
    <t>Φ.253/142542/Α5, ΦΕΚ 2995/τ. Β'/31-8-17.</t>
  </si>
  <si>
    <t>Για το τμήμα αυτό απαιτείται εξέταση στο ειδικό μάθημα “ΕΛΕYΘΕΡΟ ΣΧΕΔΙΟ” - Καταργήθηκε*</t>
  </si>
  <si>
    <t>ΜΟΡΙΑ                2016</t>
  </si>
  <si>
    <t>http://envi.teiion.gr/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</si>
</sst>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6">
    <font>
      <sz val="11"/>
      <color theme="1"/>
      <name val="Calibri"/>
      <family val="2"/>
      <charset val="161"/>
      <scheme val="minor"/>
    </font>
    <font>
      <b/>
      <sz val="14"/>
      <color indexed="9"/>
      <name val="Arial Greek"/>
      <charset val="161"/>
    </font>
    <font>
      <b/>
      <sz val="12"/>
      <color indexed="9"/>
      <name val="Arial Greek"/>
      <charset val="161"/>
    </font>
    <font>
      <i/>
      <sz val="10"/>
      <color indexed="9"/>
      <name val="Arial Greek"/>
      <charset val="161"/>
    </font>
    <font>
      <b/>
      <sz val="11"/>
      <color indexed="8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9"/>
      <color theme="0"/>
      <name val="Arial Greek"/>
      <family val="2"/>
      <charset val="161"/>
    </font>
    <font>
      <sz val="11"/>
      <color theme="0"/>
      <name val="Arial Greek"/>
      <family val="2"/>
      <charset val="161"/>
    </font>
    <font>
      <sz val="8"/>
      <color theme="0"/>
      <name val="Calibri"/>
      <family val="2"/>
      <charset val="161"/>
      <scheme val="minor"/>
    </font>
    <font>
      <i/>
      <sz val="9"/>
      <color theme="0"/>
      <name val="Arial Greek"/>
      <charset val="161"/>
    </font>
    <font>
      <b/>
      <sz val="12"/>
      <color theme="0"/>
      <name val="Arial Greek"/>
      <charset val="161"/>
    </font>
    <font>
      <sz val="11"/>
      <color rgb="FF002060"/>
      <name val="Arial Greek"/>
      <charset val="161"/>
    </font>
    <font>
      <i/>
      <sz val="11"/>
      <color theme="0"/>
      <name val="Arial Greek"/>
      <charset val="161"/>
    </font>
    <font>
      <b/>
      <sz val="16"/>
      <color theme="0"/>
      <name val="Arial Greek"/>
      <charset val="161"/>
    </font>
    <font>
      <sz val="10"/>
      <color theme="1"/>
      <name val="Arial Unicode MS"/>
      <family val="2"/>
      <charset val="161"/>
    </font>
    <font>
      <sz val="14"/>
      <color rgb="FFFF0000"/>
      <name val="Arial Greek"/>
      <charset val="161"/>
    </font>
    <font>
      <i/>
      <sz val="12"/>
      <color rgb="FF3E4D1F"/>
      <name val="Arial Greek"/>
      <charset val="161"/>
    </font>
    <font>
      <sz val="14"/>
      <color rgb="FF3E4D1F"/>
      <name val="Arial Greek"/>
      <charset val="161"/>
    </font>
    <font>
      <i/>
      <sz val="12"/>
      <color theme="9" tint="-0.499984740745262"/>
      <name val="Arial Greek"/>
      <charset val="161"/>
    </font>
    <font>
      <sz val="14"/>
      <color theme="9" tint="-0.499984740745262"/>
      <name val="Arial Greek"/>
      <charset val="161"/>
    </font>
    <font>
      <b/>
      <sz val="14"/>
      <color rgb="FF3278CC"/>
      <name val="Calibri"/>
      <family val="2"/>
      <charset val="161"/>
      <scheme val="minor"/>
    </font>
    <font>
      <i/>
      <sz val="10"/>
      <color theme="0"/>
      <name val="Arial"/>
      <family val="2"/>
      <charset val="161"/>
    </font>
    <font>
      <sz val="14"/>
      <color theme="0"/>
      <name val="Webdings"/>
      <family val="1"/>
      <charset val="2"/>
    </font>
    <font>
      <sz val="8"/>
      <color theme="1"/>
      <name val="Calibri"/>
      <family val="2"/>
      <charset val="161"/>
      <scheme val="minor"/>
    </font>
    <font>
      <b/>
      <sz val="14"/>
      <color theme="0"/>
      <name val="Arial Greek"/>
      <charset val="161"/>
    </font>
    <font>
      <sz val="8"/>
      <color theme="1"/>
      <name val="Arial Greek"/>
      <family val="2"/>
      <charset val="161"/>
    </font>
    <font>
      <b/>
      <sz val="11"/>
      <color theme="0"/>
      <name val="Arial Greek"/>
      <charset val="161"/>
    </font>
    <font>
      <b/>
      <sz val="10"/>
      <color theme="0"/>
      <name val="Arial Greek"/>
      <charset val="161"/>
    </font>
    <font>
      <sz val="8"/>
      <color theme="0"/>
      <name val="Arial Greek"/>
      <charset val="161"/>
    </font>
    <font>
      <b/>
      <sz val="8"/>
      <color theme="0"/>
      <name val="Arial Greek"/>
      <charset val="161"/>
    </font>
    <font>
      <sz val="10"/>
      <color rgb="FF00000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color theme="1"/>
      <name val="Arial Greek"/>
      <family val="2"/>
      <charset val="161"/>
    </font>
    <font>
      <sz val="12"/>
      <color theme="0"/>
      <name val="Bodoni MT Black"/>
      <family val="1"/>
    </font>
    <font>
      <i/>
      <sz val="8"/>
      <color theme="0"/>
      <name val="Calibri"/>
      <family val="2"/>
      <charset val="161"/>
      <scheme val="minor"/>
    </font>
    <font>
      <sz val="11"/>
      <color theme="0"/>
      <name val="Century725 Cn BT"/>
      <family val="1"/>
    </font>
    <font>
      <b/>
      <sz val="12"/>
      <color theme="1"/>
      <name val="Calibri"/>
      <family val="2"/>
      <charset val="161"/>
      <scheme val="minor"/>
    </font>
    <font>
      <i/>
      <sz val="9"/>
      <color theme="0"/>
      <name val="Arial"/>
      <family val="2"/>
      <charset val="161"/>
    </font>
    <font>
      <i/>
      <sz val="9"/>
      <color theme="0"/>
      <name val="Calibri"/>
      <family val="2"/>
      <charset val="161"/>
      <scheme val="minor"/>
    </font>
    <font>
      <i/>
      <sz val="9"/>
      <color theme="0" tint="-0.14999847407452621"/>
      <name val="Calibri"/>
      <family val="2"/>
      <charset val="161"/>
      <scheme val="minor"/>
    </font>
    <font>
      <i/>
      <sz val="10"/>
      <color theme="0"/>
      <name val="Calibri"/>
      <family val="2"/>
      <charset val="161"/>
      <scheme val="minor"/>
    </font>
    <font>
      <sz val="11"/>
      <color rgb="FFFFFF00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b/>
      <sz val="12"/>
      <color theme="1"/>
      <name val="Arial Greek"/>
      <charset val="161"/>
    </font>
    <font>
      <sz val="11"/>
      <color rgb="FF003300"/>
      <name val="Calibri"/>
      <family val="2"/>
      <charset val="161"/>
      <scheme val="minor"/>
    </font>
    <font>
      <sz val="11"/>
      <color rgb="FF003300"/>
      <name val="Arial Greek"/>
      <charset val="161"/>
    </font>
    <font>
      <sz val="12"/>
      <color rgb="FF003300"/>
      <name val="Arial Greek"/>
      <charset val="161"/>
    </font>
    <font>
      <sz val="8"/>
      <color rgb="FF003300"/>
      <name val="Arial Greek"/>
      <family val="2"/>
      <charset val="161"/>
    </font>
    <font>
      <b/>
      <sz val="12"/>
      <color rgb="FF003300"/>
      <name val="Arial Greek"/>
      <charset val="161"/>
    </font>
    <font>
      <sz val="12"/>
      <color rgb="FF003300"/>
      <name val="Arial Greek"/>
      <family val="2"/>
      <charset val="161"/>
    </font>
    <font>
      <i/>
      <u/>
      <sz val="9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i/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i/>
      <sz val="9"/>
      <color rgb="FFFFFF00"/>
      <name val="Calibri"/>
      <family val="2"/>
      <charset val="161"/>
      <scheme val="minor"/>
    </font>
    <font>
      <sz val="9"/>
      <color theme="6" tint="-0.499984740745262"/>
      <name val="Arial Greek"/>
      <family val="2"/>
      <charset val="161"/>
    </font>
    <font>
      <sz val="11"/>
      <color theme="6" tint="-0.499984740745262"/>
      <name val="Calibri"/>
      <family val="2"/>
      <charset val="161"/>
      <scheme val="minor"/>
    </font>
    <font>
      <b/>
      <sz val="16"/>
      <color theme="6" tint="-0.499984740745262"/>
      <name val="Arial Greek"/>
      <charset val="161"/>
    </font>
    <font>
      <sz val="8"/>
      <color theme="6" tint="-0.499984740745262"/>
      <name val="Arial Greek"/>
      <family val="2"/>
      <charset val="161"/>
    </font>
    <font>
      <b/>
      <sz val="12"/>
      <color theme="6" tint="-0.499984740745262"/>
      <name val="Arial Greek"/>
      <charset val="161"/>
    </font>
    <font>
      <sz val="10"/>
      <color theme="0"/>
      <name val="Arial Greek"/>
      <family val="2"/>
      <charset val="161"/>
    </font>
    <font>
      <b/>
      <sz val="10"/>
      <color theme="0" tint="-0.14999847407452621"/>
      <name val="Arial"/>
      <family val="2"/>
      <charset val="161"/>
    </font>
    <font>
      <b/>
      <i/>
      <sz val="10"/>
      <color theme="0" tint="-0.14999847407452621"/>
      <name val="Arial"/>
      <family val="2"/>
      <charset val="161"/>
    </font>
    <font>
      <i/>
      <sz val="10"/>
      <color theme="0" tint="-0.14999847407452621"/>
      <name val="Arial"/>
      <family val="2"/>
      <charset val="161"/>
    </font>
    <font>
      <i/>
      <sz val="8"/>
      <color theme="0"/>
      <name val="Arial"/>
      <family val="2"/>
      <charset val="161"/>
    </font>
    <font>
      <sz val="12"/>
      <color theme="0"/>
      <name val="Arial"/>
      <family val="2"/>
      <charset val="161"/>
    </font>
    <font>
      <sz val="11"/>
      <color theme="0"/>
      <name val="Arial"/>
      <family val="2"/>
      <charset val="161"/>
    </font>
    <font>
      <b/>
      <sz val="11"/>
      <color rgb="FF002060"/>
      <name val="Arial Greek"/>
      <charset val="161"/>
    </font>
    <font>
      <b/>
      <i/>
      <sz val="11"/>
      <color theme="0"/>
      <name val="Arial"/>
      <family val="2"/>
      <charset val="161"/>
    </font>
    <font>
      <sz val="8"/>
      <color theme="8" tint="-0.499984740745262"/>
      <name val="Calibri"/>
      <family val="2"/>
      <charset val="161"/>
      <scheme val="minor"/>
    </font>
    <font>
      <sz val="11"/>
      <color theme="0"/>
      <name val="Arial Greek"/>
      <charset val="161"/>
    </font>
    <font>
      <sz val="9"/>
      <color theme="0"/>
      <name val="Arial Greek"/>
      <charset val="161"/>
    </font>
    <font>
      <sz val="1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i/>
      <sz val="8"/>
      <color theme="1"/>
      <name val="Calibri"/>
      <family val="2"/>
      <charset val="161"/>
      <scheme val="minor"/>
    </font>
    <font>
      <b/>
      <sz val="11"/>
      <color rgb="FFFFFF00"/>
      <name val="Calibri"/>
      <family val="2"/>
      <charset val="161"/>
      <scheme val="minor"/>
    </font>
    <font>
      <i/>
      <sz val="7"/>
      <color theme="1"/>
      <name val="Calibri"/>
      <family val="2"/>
      <charset val="161"/>
      <scheme val="minor"/>
    </font>
    <font>
      <b/>
      <i/>
      <sz val="10"/>
      <color theme="0"/>
      <name val="Arial Greek"/>
      <charset val="161"/>
    </font>
    <font>
      <b/>
      <sz val="16"/>
      <color theme="0"/>
      <name val="Arial Greek"/>
      <family val="2"/>
      <charset val="161"/>
    </font>
    <font>
      <b/>
      <sz val="12"/>
      <color theme="0"/>
      <name val="Arial Greek"/>
      <family val="2"/>
      <charset val="161"/>
    </font>
    <font>
      <sz val="9"/>
      <color theme="0"/>
      <name val="Calibri"/>
      <family val="2"/>
      <charset val="161"/>
      <scheme val="minor"/>
    </font>
    <font>
      <sz val="9"/>
      <color theme="1"/>
      <name val="Arial Unicode MS"/>
      <family val="2"/>
      <charset val="161"/>
    </font>
    <font>
      <b/>
      <i/>
      <sz val="16"/>
      <color theme="1"/>
      <name val="Arial Greek"/>
      <charset val="161"/>
    </font>
    <font>
      <sz val="11"/>
      <color theme="3" tint="-0.249977111117893"/>
      <name val="Calibri"/>
      <family val="2"/>
      <charset val="161"/>
      <scheme val="minor"/>
    </font>
    <font>
      <sz val="11"/>
      <name val="Calibri"/>
      <family val="2"/>
      <charset val="161"/>
    </font>
    <font>
      <sz val="11"/>
      <color theme="8" tint="-0.249977111117893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2"/>
      <color theme="0"/>
      <name val="Arial"/>
      <family val="2"/>
      <charset val="161"/>
    </font>
    <font>
      <b/>
      <sz val="20"/>
      <color theme="0"/>
      <name val="Arial Greek"/>
      <charset val="161"/>
    </font>
    <font>
      <sz val="12"/>
      <color theme="0"/>
      <name val="Arial Greek"/>
      <charset val="161"/>
    </font>
    <font>
      <sz val="8"/>
      <color theme="0"/>
      <name val="Arial Greek"/>
      <family val="2"/>
      <charset val="161"/>
    </font>
    <font>
      <b/>
      <sz val="11"/>
      <name val="Calibri"/>
      <family val="2"/>
      <charset val="161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gradientFill degree="90">
        <stop position="0">
          <color theme="1"/>
        </stop>
        <stop position="1">
          <color theme="6" tint="-0.49803155613879818"/>
        </stop>
      </gradientFill>
    </fill>
    <fill>
      <gradientFill degree="90">
        <stop position="0">
          <color theme="2" tint="-0.89803765984069339"/>
        </stop>
        <stop position="1">
          <color theme="6" tint="-0.49803155613879818"/>
        </stop>
      </gradientFill>
    </fill>
    <fill>
      <gradientFill degree="90">
        <stop position="0">
          <color theme="1"/>
        </stop>
        <stop position="1">
          <color theme="9" tint="-0.25098422193060094"/>
        </stop>
      </gradientFill>
    </fill>
    <fill>
      <gradientFill degree="90">
        <stop position="0">
          <color theme="1"/>
        </stop>
        <stop position="1">
          <color theme="4" tint="-0.49803155613879818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5"/>
      </patternFill>
    </fill>
    <fill>
      <patternFill patternType="solid">
        <fgColor theme="0" tint="-0.249977111117893"/>
        <bgColor indexed="65"/>
      </patternFill>
    </fill>
    <fill>
      <patternFill patternType="solid">
        <fgColor theme="6" tint="-0.499984740745262"/>
        <bgColor indexed="64"/>
      </patternFill>
    </fill>
    <fill>
      <gradientFill degree="90">
        <stop position="0">
          <color theme="0"/>
        </stop>
        <stop position="1">
          <color theme="8" tint="-0.49803155613879818"/>
        </stop>
      </gradientFill>
    </fill>
    <fill>
      <patternFill patternType="solid">
        <fgColor theme="8" tint="0.39997558519241921"/>
        <bgColor indexed="64"/>
      </patternFill>
    </fill>
    <fill>
      <gradientFill degree="90">
        <stop position="0">
          <color theme="1"/>
        </stop>
        <stop position="1">
          <color theme="8" tint="-0.49803155613879818"/>
        </stop>
      </gradient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5"/>
      </patternFill>
    </fill>
    <fill>
      <patternFill patternType="solid">
        <fgColor rgb="FF513D67"/>
        <bgColor indexed="64"/>
      </patternFill>
    </fill>
    <fill>
      <gradientFill degree="90">
        <stop position="0">
          <color theme="1"/>
        </stop>
        <stop position="1">
          <color theme="7" tint="-0.25098422193060094"/>
        </stop>
      </gradientFill>
    </fill>
    <fill>
      <patternFill patternType="solid">
        <fgColor theme="6" tint="0.39997558519241921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8" tint="-0.499984740745262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4" tint="-0.499984740745262"/>
      </bottom>
      <diagonal/>
    </border>
    <border>
      <left/>
      <right style="medium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4" tint="-0.499984740745262"/>
      </top>
      <bottom style="medium">
        <color theme="0"/>
      </bottom>
      <diagonal/>
    </border>
    <border>
      <left/>
      <right style="medium">
        <color theme="0"/>
      </right>
      <top style="medium">
        <color theme="4" tint="-0.499984740745262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4" tint="-0.499984740745262"/>
      </top>
      <bottom style="thin">
        <color theme="0"/>
      </bottom>
      <diagonal/>
    </border>
    <border>
      <left/>
      <right style="medium">
        <color theme="0"/>
      </right>
      <top style="medium">
        <color theme="4" tint="-0.499984740745262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8" tint="-0.499984740745262"/>
      </left>
      <right/>
      <top style="medium">
        <color theme="0"/>
      </top>
      <bottom style="thin">
        <color theme="8" tint="-0.499984740745262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FFC000"/>
      </bottom>
      <diagonal/>
    </border>
    <border>
      <left style="medium">
        <color theme="0"/>
      </left>
      <right/>
      <top style="medium">
        <color theme="0"/>
      </top>
      <bottom style="thin">
        <color rgb="FFFFC000"/>
      </bottom>
      <diagonal/>
    </border>
    <border>
      <left style="medium">
        <color theme="0"/>
      </left>
      <right/>
      <top style="thin">
        <color indexed="64"/>
      </top>
      <bottom style="thin">
        <color rgb="FFFFC000"/>
      </bottom>
      <diagonal/>
    </border>
    <border>
      <left style="medium">
        <color theme="0"/>
      </left>
      <right/>
      <top/>
      <bottom style="thin">
        <color rgb="FFFFC000"/>
      </bottom>
      <diagonal/>
    </border>
    <border>
      <left style="medium">
        <color theme="0"/>
      </left>
      <right/>
      <top style="medium">
        <color indexed="64"/>
      </top>
      <bottom style="thin">
        <color rgb="FFFFC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rgb="FFFFC000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rgb="FFFFC000"/>
      </bottom>
      <diagonal/>
    </border>
    <border>
      <left style="medium">
        <color theme="0"/>
      </left>
      <right style="medium">
        <color theme="0"/>
      </right>
      <top/>
      <bottom style="thin">
        <color rgb="FFFFC000"/>
      </bottom>
      <diagonal/>
    </border>
  </borders>
  <cellStyleXfs count="3">
    <xf numFmtId="0" fontId="0" fillId="0" borderId="0"/>
    <xf numFmtId="0" fontId="5" fillId="0" borderId="0"/>
    <xf numFmtId="0" fontId="8" fillId="0" borderId="0" applyNumberFormat="0" applyFill="0" applyBorder="0" applyAlignment="0" applyProtection="0"/>
  </cellStyleXfs>
  <cellXfs count="383">
    <xf numFmtId="0" fontId="0" fillId="0" borderId="0" xfId="0"/>
    <xf numFmtId="0" fontId="0" fillId="2" borderId="0" xfId="0" applyFill="1"/>
    <xf numFmtId="0" fontId="10" fillId="3" borderId="0" xfId="0" applyFont="1" applyFill="1"/>
    <xf numFmtId="0" fontId="0" fillId="4" borderId="0" xfId="0" applyFill="1"/>
    <xf numFmtId="0" fontId="0" fillId="4" borderId="0" xfId="0" applyFill="1" applyBorder="1"/>
    <xf numFmtId="1" fontId="12" fillId="5" borderId="13" xfId="0" applyNumberFormat="1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4" fillId="9" borderId="15" xfId="0" applyFont="1" applyFill="1" applyBorder="1" applyAlignment="1">
      <alignment horizontal="left" vertical="center"/>
    </xf>
    <xf numFmtId="1" fontId="15" fillId="5" borderId="13" xfId="0" applyNumberFormat="1" applyFont="1" applyFill="1" applyBorder="1" applyAlignment="1">
      <alignment horizontal="center" vertical="center"/>
    </xf>
    <xf numFmtId="1" fontId="16" fillId="5" borderId="13" xfId="0" applyNumberFormat="1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0" fontId="16" fillId="7" borderId="13" xfId="0" applyFont="1" applyFill="1" applyBorder="1" applyAlignment="1">
      <alignment horizontal="center" vertical="center"/>
    </xf>
    <xf numFmtId="0" fontId="0" fillId="4" borderId="16" xfId="0" applyFill="1" applyBorder="1"/>
    <xf numFmtId="0" fontId="0" fillId="3" borderId="0" xfId="0" applyFill="1"/>
    <xf numFmtId="0" fontId="0" fillId="2" borderId="0" xfId="0" applyFill="1" applyBorder="1"/>
    <xf numFmtId="0" fontId="17" fillId="0" borderId="0" xfId="0" applyFont="1" applyAlignment="1">
      <alignment vertical="center"/>
    </xf>
    <xf numFmtId="0" fontId="18" fillId="9" borderId="17" xfId="0" applyFont="1" applyFill="1" applyBorder="1" applyAlignment="1" applyProtection="1">
      <alignment horizontal="center" vertical="center"/>
      <protection locked="0"/>
    </xf>
    <xf numFmtId="0" fontId="18" fillId="10" borderId="18" xfId="0" applyFont="1" applyFill="1" applyBorder="1" applyAlignment="1" applyProtection="1">
      <alignment horizontal="center" vertical="center"/>
      <protection locked="0"/>
    </xf>
    <xf numFmtId="0" fontId="19" fillId="9" borderId="19" xfId="0" applyFont="1" applyFill="1" applyBorder="1" applyAlignment="1">
      <alignment horizontal="center" vertical="center"/>
    </xf>
    <xf numFmtId="0" fontId="20" fillId="9" borderId="20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19" fillId="10" borderId="15" xfId="0" applyFont="1" applyFill="1" applyBorder="1" applyAlignment="1">
      <alignment horizontal="center" vertical="center"/>
    </xf>
    <xf numFmtId="0" fontId="20" fillId="10" borderId="17" xfId="0" applyFont="1" applyFill="1" applyBorder="1" applyAlignment="1">
      <alignment horizontal="center" vertical="center"/>
    </xf>
    <xf numFmtId="0" fontId="21" fillId="10" borderId="15" xfId="0" applyFont="1" applyFill="1" applyBorder="1" applyAlignment="1">
      <alignment horizontal="center" vertical="center"/>
    </xf>
    <xf numFmtId="0" fontId="22" fillId="10" borderId="17" xfId="0" applyFont="1" applyFill="1" applyBorder="1" applyAlignment="1">
      <alignment horizontal="center" vertical="center"/>
    </xf>
    <xf numFmtId="0" fontId="19" fillId="9" borderId="15" xfId="0" applyFont="1" applyFill="1" applyBorder="1" applyAlignment="1">
      <alignment horizontal="center" vertical="center"/>
    </xf>
    <xf numFmtId="0" fontId="20" fillId="9" borderId="17" xfId="0" applyFont="1" applyFill="1" applyBorder="1" applyAlignment="1">
      <alignment horizontal="center" vertical="center"/>
    </xf>
    <xf numFmtId="0" fontId="21" fillId="9" borderId="15" xfId="0" applyFont="1" applyFill="1" applyBorder="1" applyAlignment="1">
      <alignment horizontal="center" vertical="center"/>
    </xf>
    <xf numFmtId="0" fontId="22" fillId="9" borderId="1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5" fillId="11" borderId="0" xfId="0" applyNumberFormat="1" applyFont="1" applyFill="1" applyBorder="1" applyAlignment="1">
      <alignment horizontal="center" vertical="center"/>
    </xf>
    <xf numFmtId="1" fontId="16" fillId="11" borderId="0" xfId="0" applyNumberFormat="1" applyFont="1" applyFill="1" applyBorder="1" applyAlignment="1">
      <alignment horizontal="center" vertical="center"/>
    </xf>
    <xf numFmtId="0" fontId="15" fillId="11" borderId="0" xfId="0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horizontal="center" vertical="center"/>
    </xf>
    <xf numFmtId="0" fontId="23" fillId="2" borderId="0" xfId="1" applyFont="1" applyFill="1" applyBorder="1" applyAlignment="1" applyProtection="1"/>
    <xf numFmtId="1" fontId="12" fillId="12" borderId="13" xfId="0" applyNumberFormat="1" applyFont="1" applyFill="1" applyBorder="1" applyAlignment="1">
      <alignment horizontal="center" vertical="center" wrapText="1"/>
    </xf>
    <xf numFmtId="0" fontId="0" fillId="4" borderId="0" xfId="0" applyFill="1" applyProtection="1"/>
    <xf numFmtId="0" fontId="0" fillId="2" borderId="0" xfId="0" applyFill="1" applyProtection="1"/>
    <xf numFmtId="0" fontId="0" fillId="0" borderId="0" xfId="0" applyProtection="1"/>
    <xf numFmtId="0" fontId="0" fillId="4" borderId="0" xfId="0" applyFill="1" applyBorder="1" applyProtection="1"/>
    <xf numFmtId="0" fontId="8" fillId="0" borderId="0" xfId="2"/>
    <xf numFmtId="0" fontId="5" fillId="0" borderId="0" xfId="1"/>
    <xf numFmtId="0" fontId="0" fillId="3" borderId="0" xfId="0" applyFill="1" applyBorder="1"/>
    <xf numFmtId="0" fontId="0" fillId="3" borderId="21" xfId="0" applyFill="1" applyBorder="1"/>
    <xf numFmtId="0" fontId="0" fillId="4" borderId="21" xfId="0" applyFill="1" applyBorder="1"/>
    <xf numFmtId="1" fontId="16" fillId="11" borderId="21" xfId="0" applyNumberFormat="1" applyFont="1" applyFill="1" applyBorder="1" applyAlignment="1">
      <alignment horizontal="center" vertical="center"/>
    </xf>
    <xf numFmtId="0" fontId="10" fillId="4" borderId="21" xfId="0" applyFont="1" applyFill="1" applyBorder="1"/>
    <xf numFmtId="0" fontId="10" fillId="3" borderId="0" xfId="0" applyFont="1" applyFill="1" applyBorder="1"/>
    <xf numFmtId="0" fontId="10" fillId="3" borderId="21" xfId="0" applyFont="1" applyFill="1" applyBorder="1"/>
    <xf numFmtId="0" fontId="19" fillId="9" borderId="22" xfId="0" applyFont="1" applyFill="1" applyBorder="1" applyAlignment="1" applyProtection="1">
      <alignment horizontal="center" vertical="center"/>
    </xf>
    <xf numFmtId="0" fontId="19" fillId="10" borderId="23" xfId="0" applyFont="1" applyFill="1" applyBorder="1" applyAlignment="1" applyProtection="1">
      <alignment horizontal="center" vertical="center"/>
    </xf>
    <xf numFmtId="0" fontId="19" fillId="9" borderId="23" xfId="0" applyFont="1" applyFill="1" applyBorder="1" applyAlignment="1" applyProtection="1">
      <alignment horizontal="center" vertical="center"/>
    </xf>
    <xf numFmtId="0" fontId="19" fillId="10" borderId="24" xfId="0" applyFont="1" applyFill="1" applyBorder="1" applyAlignment="1" applyProtection="1">
      <alignment horizontal="center" vertical="center"/>
    </xf>
    <xf numFmtId="0" fontId="19" fillId="9" borderId="25" xfId="0" applyFont="1" applyFill="1" applyBorder="1" applyAlignment="1" applyProtection="1">
      <alignment horizontal="center" vertical="center"/>
    </xf>
    <xf numFmtId="0" fontId="19" fillId="10" borderId="22" xfId="0" applyFont="1" applyFill="1" applyBorder="1" applyAlignment="1" applyProtection="1">
      <alignment horizontal="center" vertical="center"/>
    </xf>
    <xf numFmtId="0" fontId="19" fillId="9" borderId="24" xfId="0" applyFont="1" applyFill="1" applyBorder="1" applyAlignment="1" applyProtection="1">
      <alignment horizontal="center" vertical="center"/>
    </xf>
    <xf numFmtId="0" fontId="24" fillId="4" borderId="0" xfId="0" applyFont="1" applyFill="1" applyBorder="1" applyAlignment="1" applyProtection="1">
      <alignment horizontal="center"/>
    </xf>
    <xf numFmtId="0" fontId="24" fillId="4" borderId="0" xfId="0" applyFont="1" applyFill="1" applyBorder="1" applyAlignment="1" applyProtection="1">
      <alignment horizontal="center" vertical="top"/>
    </xf>
    <xf numFmtId="0" fontId="25" fillId="13" borderId="0" xfId="2" applyFont="1" applyFill="1" applyAlignment="1" applyProtection="1">
      <alignment horizontal="center" vertical="center"/>
      <protection locked="0" hidden="1"/>
    </xf>
    <xf numFmtId="0" fontId="0" fillId="2" borderId="0" xfId="0" applyFill="1" applyProtection="1">
      <protection locked="0" hidden="1"/>
    </xf>
    <xf numFmtId="0" fontId="26" fillId="13" borderId="0" xfId="0" applyFont="1" applyFill="1" applyAlignment="1" applyProtection="1">
      <alignment horizontal="center" vertical="center"/>
      <protection hidden="1"/>
    </xf>
    <xf numFmtId="0" fontId="0" fillId="13" borderId="0" xfId="0" applyFill="1" applyProtection="1">
      <protection hidden="1"/>
    </xf>
    <xf numFmtId="0" fontId="0" fillId="2" borderId="0" xfId="0" applyFill="1" applyProtection="1">
      <protection hidden="1"/>
    </xf>
    <xf numFmtId="0" fontId="11" fillId="2" borderId="0" xfId="0" applyFont="1" applyFill="1" applyProtection="1">
      <protection hidden="1"/>
    </xf>
    <xf numFmtId="0" fontId="6" fillId="13" borderId="0" xfId="0" applyFont="1" applyFill="1" applyProtection="1">
      <protection hidden="1"/>
    </xf>
    <xf numFmtId="0" fontId="0" fillId="0" borderId="0" xfId="0" applyProtection="1">
      <protection hidden="1"/>
    </xf>
    <xf numFmtId="0" fontId="28" fillId="13" borderId="0" xfId="0" applyFont="1" applyFill="1" applyAlignment="1" applyProtection="1">
      <alignment horizontal="center" vertical="center"/>
      <protection hidden="1"/>
    </xf>
    <xf numFmtId="0" fontId="11" fillId="13" borderId="0" xfId="0" applyFont="1" applyFill="1" applyAlignment="1" applyProtection="1">
      <alignment horizontal="center" vertical="center"/>
      <protection hidden="1"/>
    </xf>
    <xf numFmtId="1" fontId="36" fillId="0" borderId="1" xfId="0" applyNumberFormat="1" applyFont="1" applyBorder="1" applyAlignment="1" applyProtection="1">
      <alignment horizontal="center" vertical="center"/>
      <protection hidden="1"/>
    </xf>
    <xf numFmtId="0" fontId="33" fillId="2" borderId="2" xfId="0" applyFont="1" applyFill="1" applyBorder="1" applyAlignment="1" applyProtection="1">
      <alignment horizontal="center" vertical="center" wrapText="1"/>
      <protection hidden="1"/>
    </xf>
    <xf numFmtId="0" fontId="34" fillId="2" borderId="2" xfId="0" applyFont="1" applyFill="1" applyBorder="1" applyAlignment="1" applyProtection="1">
      <alignment vertical="center" wrapText="1"/>
      <protection hidden="1"/>
    </xf>
    <xf numFmtId="0" fontId="35" fillId="2" borderId="2" xfId="0" applyFont="1" applyFill="1" applyBorder="1" applyAlignment="1" applyProtection="1">
      <alignment vertical="center" wrapText="1"/>
      <protection hidden="1"/>
    </xf>
    <xf numFmtId="0" fontId="34" fillId="2" borderId="2" xfId="0" applyFont="1" applyFill="1" applyBorder="1" applyAlignment="1" applyProtection="1">
      <alignment horizontal="center" vertical="center"/>
      <protection hidden="1"/>
    </xf>
    <xf numFmtId="0" fontId="8" fillId="2" borderId="0" xfId="2" applyFill="1" applyProtection="1">
      <protection hidden="1"/>
    </xf>
    <xf numFmtId="1" fontId="9" fillId="13" borderId="0" xfId="0" applyNumberFormat="1" applyFont="1" applyFill="1" applyAlignment="1" applyProtection="1">
      <alignment horizontal="center" vertical="center"/>
      <protection hidden="1"/>
    </xf>
    <xf numFmtId="0" fontId="37" fillId="13" borderId="0" xfId="2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38" fillId="13" borderId="0" xfId="0" applyFont="1" applyFill="1" applyAlignment="1" applyProtection="1">
      <alignment horizontal="center" vertical="center"/>
      <protection hidden="1"/>
    </xf>
    <xf numFmtId="0" fontId="36" fillId="13" borderId="0" xfId="0" applyFont="1" applyFill="1" applyAlignment="1" applyProtection="1">
      <alignment horizontal="center" vertical="center"/>
      <protection hidden="1"/>
    </xf>
    <xf numFmtId="0" fontId="37" fillId="2" borderId="0" xfId="2" applyFont="1" applyFill="1" applyAlignment="1" applyProtection="1">
      <alignment horizontal="center" vertical="center"/>
      <protection hidden="1"/>
    </xf>
    <xf numFmtId="0" fontId="26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39" fillId="13" borderId="0" xfId="0" applyFont="1" applyFill="1" applyAlignment="1" applyProtection="1">
      <alignment horizontal="center" vertical="center" textRotation="90"/>
      <protection locked="0" hidden="1"/>
    </xf>
    <xf numFmtId="0" fontId="0" fillId="13" borderId="0" xfId="0" applyFill="1" applyProtection="1">
      <protection locked="0" hidden="1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/>
    <xf numFmtId="0" fontId="0" fillId="2" borderId="3" xfId="0" applyFill="1" applyBorder="1"/>
    <xf numFmtId="0" fontId="7" fillId="14" borderId="6" xfId="0" applyFont="1" applyFill="1" applyBorder="1" applyAlignment="1">
      <alignment horizontal="center" vertical="center" wrapText="1"/>
    </xf>
    <xf numFmtId="0" fontId="40" fillId="14" borderId="6" xfId="0" applyFont="1" applyFill="1" applyBorder="1" applyAlignment="1">
      <alignment horizontal="center" vertical="center" wrapText="1"/>
    </xf>
    <xf numFmtId="0" fontId="40" fillId="14" borderId="7" xfId="0" applyFont="1" applyFill="1" applyBorder="1" applyAlignment="1">
      <alignment horizontal="center" vertical="center" wrapText="1"/>
    </xf>
    <xf numFmtId="0" fontId="41" fillId="4" borderId="0" xfId="0" applyFont="1" applyFill="1" applyBorder="1" applyAlignment="1" applyProtection="1">
      <alignment horizontal="left"/>
    </xf>
    <xf numFmtId="0" fontId="42" fillId="4" borderId="0" xfId="0" applyFont="1" applyFill="1" applyBorder="1" applyAlignment="1" applyProtection="1">
      <alignment horizontal="left"/>
    </xf>
    <xf numFmtId="0" fontId="43" fillId="4" borderId="21" xfId="0" applyFont="1" applyFill="1" applyBorder="1" applyAlignment="1">
      <alignment vertical="top"/>
    </xf>
    <xf numFmtId="0" fontId="18" fillId="9" borderId="30" xfId="0" applyFont="1" applyFill="1" applyBorder="1" applyAlignment="1" applyProtection="1">
      <alignment horizontal="center" vertical="center"/>
      <protection locked="0"/>
    </xf>
    <xf numFmtId="0" fontId="18" fillId="9" borderId="31" xfId="0" applyFont="1" applyFill="1" applyBorder="1" applyAlignment="1" applyProtection="1">
      <alignment horizontal="center" vertical="center"/>
      <protection locked="0"/>
    </xf>
    <xf numFmtId="0" fontId="18" fillId="15" borderId="32" xfId="0" applyFont="1" applyFill="1" applyBorder="1" applyAlignment="1" applyProtection="1">
      <alignment horizontal="center" vertical="center"/>
      <protection locked="0"/>
    </xf>
    <xf numFmtId="0" fontId="18" fillId="9" borderId="33" xfId="0" applyFont="1" applyFill="1" applyBorder="1" applyAlignment="1" applyProtection="1">
      <alignment horizontal="center" vertical="center"/>
      <protection locked="0"/>
    </xf>
    <xf numFmtId="0" fontId="19" fillId="10" borderId="34" xfId="0" applyFont="1" applyFill="1" applyBorder="1" applyAlignment="1" applyProtection="1">
      <alignment horizontal="center" vertical="center"/>
    </xf>
    <xf numFmtId="0" fontId="27" fillId="16" borderId="26" xfId="0" applyFont="1" applyFill="1" applyBorder="1" applyAlignment="1">
      <alignment horizontal="center" vertical="center"/>
    </xf>
    <xf numFmtId="0" fontId="18" fillId="9" borderId="35" xfId="0" applyFont="1" applyFill="1" applyBorder="1" applyAlignment="1" applyProtection="1">
      <alignment horizontal="center" vertical="center"/>
      <protection locked="0"/>
    </xf>
    <xf numFmtId="0" fontId="14" fillId="9" borderId="36" xfId="0" applyFont="1" applyFill="1" applyBorder="1" applyAlignment="1" applyProtection="1">
      <alignment horizontal="left" vertical="center"/>
    </xf>
    <xf numFmtId="0" fontId="14" fillId="15" borderId="37" xfId="0" applyFont="1" applyFill="1" applyBorder="1" applyAlignment="1" applyProtection="1">
      <alignment horizontal="left" vertical="center"/>
    </xf>
    <xf numFmtId="0" fontId="14" fillId="9" borderId="37" xfId="0" applyFont="1" applyFill="1" applyBorder="1" applyAlignment="1" applyProtection="1">
      <alignment horizontal="left" vertical="center"/>
    </xf>
    <xf numFmtId="0" fontId="14" fillId="9" borderId="38" xfId="0" applyFont="1" applyFill="1" applyBorder="1" applyAlignment="1" applyProtection="1">
      <alignment horizontal="left" vertical="center"/>
    </xf>
    <xf numFmtId="0" fontId="14" fillId="15" borderId="39" xfId="0" applyFont="1" applyFill="1" applyBorder="1" applyAlignment="1" applyProtection="1">
      <alignment horizontal="left" vertical="center"/>
    </xf>
    <xf numFmtId="0" fontId="14" fillId="9" borderId="40" xfId="0" applyFont="1" applyFill="1" applyBorder="1" applyAlignment="1" applyProtection="1">
      <alignment horizontal="left" vertical="center"/>
    </xf>
    <xf numFmtId="0" fontId="18" fillId="9" borderId="41" xfId="0" applyFont="1" applyFill="1" applyBorder="1" applyAlignment="1" applyProtection="1">
      <alignment horizontal="center" vertical="center"/>
      <protection locked="0"/>
    </xf>
    <xf numFmtId="0" fontId="14" fillId="15" borderId="42" xfId="0" applyFont="1" applyFill="1" applyBorder="1" applyAlignment="1" applyProtection="1">
      <alignment horizontal="left" vertical="center"/>
    </xf>
    <xf numFmtId="0" fontId="18" fillId="15" borderId="43" xfId="0" applyFont="1" applyFill="1" applyBorder="1" applyAlignment="1" applyProtection="1">
      <alignment horizontal="center" vertical="center"/>
      <protection locked="0"/>
    </xf>
    <xf numFmtId="0" fontId="14" fillId="15" borderId="40" xfId="0" applyFont="1" applyFill="1" applyBorder="1" applyAlignment="1" applyProtection="1">
      <alignment horizontal="left" vertical="center"/>
    </xf>
    <xf numFmtId="0" fontId="18" fillId="15" borderId="41" xfId="0" applyFont="1" applyFill="1" applyBorder="1" applyAlignment="1" applyProtection="1">
      <alignment horizontal="center" vertical="center"/>
      <protection locked="0"/>
    </xf>
    <xf numFmtId="0" fontId="14" fillId="9" borderId="44" xfId="0" applyFont="1" applyFill="1" applyBorder="1" applyAlignment="1" applyProtection="1">
      <alignment horizontal="left" vertical="center"/>
    </xf>
    <xf numFmtId="0" fontId="18" fillId="9" borderId="45" xfId="0" applyFont="1" applyFill="1" applyBorder="1" applyAlignment="1" applyProtection="1">
      <alignment horizontal="center" vertical="center"/>
      <protection locked="0"/>
    </xf>
    <xf numFmtId="1" fontId="20" fillId="9" borderId="20" xfId="0" applyNumberFormat="1" applyFont="1" applyFill="1" applyBorder="1" applyAlignment="1" applyProtection="1">
      <alignment horizontal="center" vertical="center"/>
    </xf>
    <xf numFmtId="1" fontId="20" fillId="10" borderId="17" xfId="0" applyNumberFormat="1" applyFont="1" applyFill="1" applyBorder="1" applyAlignment="1" applyProtection="1">
      <alignment horizontal="center" vertical="center"/>
    </xf>
    <xf numFmtId="1" fontId="20" fillId="9" borderId="17" xfId="0" applyNumberFormat="1" applyFont="1" applyFill="1" applyBorder="1" applyAlignment="1" applyProtection="1">
      <alignment horizontal="center" vertical="center"/>
    </xf>
    <xf numFmtId="1" fontId="20" fillId="10" borderId="18" xfId="0" applyNumberFormat="1" applyFont="1" applyFill="1" applyBorder="1" applyAlignment="1" applyProtection="1">
      <alignment horizontal="center" vertical="center"/>
    </xf>
    <xf numFmtId="1" fontId="20" fillId="9" borderId="14" xfId="0" applyNumberFormat="1" applyFont="1" applyFill="1" applyBorder="1" applyAlignment="1" applyProtection="1">
      <alignment horizontal="center" vertical="center"/>
    </xf>
    <xf numFmtId="1" fontId="20" fillId="10" borderId="20" xfId="0" applyNumberFormat="1" applyFont="1" applyFill="1" applyBorder="1" applyAlignment="1" applyProtection="1">
      <alignment horizontal="center" vertical="center"/>
    </xf>
    <xf numFmtId="1" fontId="20" fillId="9" borderId="18" xfId="0" applyNumberFormat="1" applyFont="1" applyFill="1" applyBorder="1" applyAlignment="1" applyProtection="1">
      <alignment horizontal="center" vertical="center"/>
    </xf>
    <xf numFmtId="1" fontId="20" fillId="10" borderId="46" xfId="0" applyNumberFormat="1" applyFont="1" applyFill="1" applyBorder="1" applyAlignment="1" applyProtection="1">
      <alignment horizontal="center" vertical="center"/>
    </xf>
    <xf numFmtId="0" fontId="45" fillId="4" borderId="47" xfId="0" applyFont="1" applyFill="1" applyBorder="1" applyAlignment="1">
      <alignment horizontal="center" vertical="center"/>
    </xf>
    <xf numFmtId="0" fontId="45" fillId="4" borderId="0" xfId="0" applyFont="1" applyFill="1" applyBorder="1" applyProtection="1"/>
    <xf numFmtId="0" fontId="46" fillId="0" borderId="0" xfId="0" applyFont="1"/>
    <xf numFmtId="0" fontId="0" fillId="13" borderId="0" xfId="0" applyFill="1" applyAlignment="1" applyProtection="1">
      <alignment horizontal="right"/>
      <protection hidden="1"/>
    </xf>
    <xf numFmtId="0" fontId="0" fillId="17" borderId="0" xfId="0" applyFill="1" applyBorder="1" applyAlignment="1" applyProtection="1">
      <alignment horizontal="right"/>
      <protection hidden="1"/>
    </xf>
    <xf numFmtId="0" fontId="47" fillId="17" borderId="21" xfId="0" applyFont="1" applyFill="1" applyBorder="1" applyAlignment="1" applyProtection="1">
      <alignment horizontal="center" vertical="center"/>
      <protection hidden="1"/>
    </xf>
    <xf numFmtId="0" fontId="48" fillId="18" borderId="21" xfId="0" applyFont="1" applyFill="1" applyBorder="1" applyAlignment="1" applyProtection="1">
      <alignment horizontal="center" vertical="center"/>
      <protection hidden="1"/>
    </xf>
    <xf numFmtId="0" fontId="49" fillId="18" borderId="21" xfId="0" applyFont="1" applyFill="1" applyBorder="1" applyAlignment="1" applyProtection="1">
      <alignment horizontal="right" vertical="center"/>
      <protection hidden="1"/>
    </xf>
    <xf numFmtId="0" fontId="50" fillId="18" borderId="21" xfId="0" applyFont="1" applyFill="1" applyBorder="1" applyAlignment="1" applyProtection="1">
      <alignment horizontal="center" vertical="center"/>
      <protection hidden="1"/>
    </xf>
    <xf numFmtId="0" fontId="51" fillId="18" borderId="21" xfId="0" applyFont="1" applyFill="1" applyBorder="1" applyAlignment="1" applyProtection="1">
      <alignment horizontal="center" vertical="center"/>
      <protection hidden="1"/>
    </xf>
    <xf numFmtId="0" fontId="48" fillId="18" borderId="29" xfId="0" applyFont="1" applyFill="1" applyBorder="1" applyAlignment="1" applyProtection="1">
      <alignment horizontal="center" vertical="center"/>
      <protection hidden="1"/>
    </xf>
    <xf numFmtId="0" fontId="52" fillId="18" borderId="0" xfId="0" applyFont="1" applyFill="1" applyBorder="1" applyAlignment="1" applyProtection="1">
      <alignment horizontal="right" vertical="center"/>
      <protection hidden="1"/>
    </xf>
    <xf numFmtId="0" fontId="50" fillId="18" borderId="0" xfId="0" applyFont="1" applyFill="1" applyBorder="1" applyAlignment="1" applyProtection="1">
      <alignment horizontal="center" vertical="center"/>
      <protection hidden="1"/>
    </xf>
    <xf numFmtId="0" fontId="48" fillId="18" borderId="0" xfId="0" applyFont="1" applyFill="1" applyBorder="1" applyAlignment="1" applyProtection="1">
      <alignment horizontal="center" vertical="center"/>
      <protection hidden="1"/>
    </xf>
    <xf numFmtId="0" fontId="51" fillId="18" borderId="0" xfId="0" applyFont="1" applyFill="1" applyBorder="1" applyAlignment="1" applyProtection="1">
      <alignment horizontal="center" vertical="center"/>
      <protection hidden="1"/>
    </xf>
    <xf numFmtId="0" fontId="51" fillId="18" borderId="48" xfId="0" applyFont="1" applyFill="1" applyBorder="1" applyAlignment="1" applyProtection="1">
      <alignment horizontal="center" vertical="center"/>
      <protection hidden="1"/>
    </xf>
    <xf numFmtId="0" fontId="48" fillId="19" borderId="29" xfId="0" applyFont="1" applyFill="1" applyBorder="1" applyAlignment="1" applyProtection="1">
      <alignment horizontal="center" vertical="center"/>
      <protection hidden="1"/>
    </xf>
    <xf numFmtId="0" fontId="49" fillId="19" borderId="0" xfId="0" applyFont="1" applyFill="1" applyBorder="1" applyAlignment="1" applyProtection="1">
      <alignment horizontal="right" vertical="center"/>
      <protection hidden="1"/>
    </xf>
    <xf numFmtId="0" fontId="50" fillId="19" borderId="0" xfId="0" applyFont="1" applyFill="1" applyBorder="1" applyAlignment="1" applyProtection="1">
      <alignment horizontal="center" vertical="center"/>
      <protection hidden="1"/>
    </xf>
    <xf numFmtId="0" fontId="48" fillId="19" borderId="0" xfId="0" applyFont="1" applyFill="1" applyBorder="1" applyAlignment="1" applyProtection="1">
      <alignment horizontal="center" vertical="center"/>
      <protection hidden="1"/>
    </xf>
    <xf numFmtId="0" fontId="48" fillId="19" borderId="48" xfId="0" applyFont="1" applyFill="1" applyBorder="1" applyAlignment="1" applyProtection="1">
      <alignment horizontal="center" vertical="center"/>
      <protection hidden="1"/>
    </xf>
    <xf numFmtId="0" fontId="49" fillId="18" borderId="0" xfId="0" applyFont="1" applyFill="1" applyBorder="1" applyAlignment="1" applyProtection="1">
      <alignment horizontal="right" vertical="center"/>
      <protection hidden="1"/>
    </xf>
    <xf numFmtId="0" fontId="52" fillId="19" borderId="0" xfId="0" applyFont="1" applyFill="1" applyBorder="1" applyAlignment="1" applyProtection="1">
      <alignment horizontal="right" vertical="center"/>
      <protection hidden="1"/>
    </xf>
    <xf numFmtId="0" fontId="48" fillId="18" borderId="49" xfId="0" applyFont="1" applyFill="1" applyBorder="1" applyAlignment="1" applyProtection="1">
      <alignment horizontal="center" vertical="center"/>
      <protection hidden="1"/>
    </xf>
    <xf numFmtId="0" fontId="51" fillId="18" borderId="50" xfId="0" applyFont="1" applyFill="1" applyBorder="1" applyAlignment="1" applyProtection="1">
      <alignment horizontal="center" vertical="center"/>
      <protection hidden="1"/>
    </xf>
    <xf numFmtId="0" fontId="51" fillId="19" borderId="0" xfId="0" applyFont="1" applyFill="1" applyBorder="1" applyAlignment="1" applyProtection="1">
      <alignment horizontal="center" vertical="center"/>
      <protection hidden="1"/>
    </xf>
    <xf numFmtId="0" fontId="51" fillId="19" borderId="48" xfId="0" applyFont="1" applyFill="1" applyBorder="1" applyAlignment="1" applyProtection="1">
      <alignment horizontal="center" vertical="center"/>
      <protection hidden="1"/>
    </xf>
    <xf numFmtId="0" fontId="53" fillId="18" borderId="0" xfId="0" applyFont="1" applyFill="1" applyBorder="1" applyAlignment="1" applyProtection="1">
      <alignment horizontal="center" vertical="center"/>
      <protection hidden="1"/>
    </xf>
    <xf numFmtId="0" fontId="53" fillId="18" borderId="21" xfId="0" applyFont="1" applyFill="1" applyBorder="1" applyAlignment="1" applyProtection="1">
      <alignment horizontal="center" vertical="center"/>
      <protection hidden="1"/>
    </xf>
    <xf numFmtId="0" fontId="47" fillId="17" borderId="0" xfId="0" applyFont="1" applyFill="1" applyBorder="1" applyAlignment="1" applyProtection="1">
      <alignment horizontal="center" vertical="center"/>
      <protection hidden="1"/>
    </xf>
    <xf numFmtId="14" fontId="54" fillId="4" borderId="0" xfId="2" applyNumberFormat="1" applyFont="1" applyFill="1" applyBorder="1" applyAlignment="1" applyProtection="1">
      <alignment horizontal="left"/>
    </xf>
    <xf numFmtId="14" fontId="42" fillId="4" borderId="0" xfId="2" applyNumberFormat="1" applyFont="1" applyFill="1" applyBorder="1" applyAlignment="1" applyProtection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0" fontId="40" fillId="0" borderId="0" xfId="0" applyFont="1"/>
    <xf numFmtId="0" fontId="0" fillId="0" borderId="0" xfId="0" applyFont="1"/>
    <xf numFmtId="0" fontId="55" fillId="0" borderId="0" xfId="0" applyFont="1" applyAlignment="1">
      <alignment vertical="center"/>
    </xf>
    <xf numFmtId="49" fontId="0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56" fillId="0" borderId="0" xfId="0" applyFont="1"/>
    <xf numFmtId="0" fontId="57" fillId="14" borderId="5" xfId="0" applyFont="1" applyFill="1" applyBorder="1" applyAlignment="1">
      <alignment horizontal="center" vertical="center" wrapText="1"/>
    </xf>
    <xf numFmtId="0" fontId="35" fillId="14" borderId="7" xfId="0" applyFont="1" applyFill="1" applyBorder="1" applyAlignment="1">
      <alignment horizontal="center" vertical="center" wrapText="1"/>
    </xf>
    <xf numFmtId="14" fontId="58" fillId="4" borderId="0" xfId="2" applyNumberFormat="1" applyFont="1" applyFill="1" applyBorder="1" applyAlignment="1" applyProtection="1">
      <alignment horizontal="left"/>
    </xf>
    <xf numFmtId="1" fontId="59" fillId="13" borderId="0" xfId="0" applyNumberFormat="1" applyFont="1" applyFill="1" applyAlignment="1" applyProtection="1">
      <alignment horizontal="center" vertical="center"/>
      <protection hidden="1"/>
    </xf>
    <xf numFmtId="0" fontId="60" fillId="13" borderId="0" xfId="0" applyFont="1" applyFill="1" applyAlignment="1" applyProtection="1">
      <alignment horizontal="center" vertical="center"/>
      <protection hidden="1"/>
    </xf>
    <xf numFmtId="0" fontId="61" fillId="20" borderId="0" xfId="0" applyFont="1" applyFill="1" applyBorder="1" applyAlignment="1" applyProtection="1">
      <alignment horizontal="center" vertical="center"/>
      <protection hidden="1"/>
    </xf>
    <xf numFmtId="0" fontId="62" fillId="13" borderId="0" xfId="0" applyFont="1" applyFill="1" applyAlignment="1" applyProtection="1">
      <alignment horizontal="center" vertical="center"/>
      <protection hidden="1"/>
    </xf>
    <xf numFmtId="0" fontId="63" fillId="13" borderId="0" xfId="0" applyFont="1" applyFill="1" applyAlignment="1" applyProtection="1">
      <alignment horizontal="center" vertical="center"/>
      <protection hidden="1"/>
    </xf>
    <xf numFmtId="0" fontId="60" fillId="2" borderId="0" xfId="0" applyFont="1" applyFill="1" applyAlignment="1" applyProtection="1">
      <alignment horizontal="center" vertical="center"/>
      <protection hidden="1"/>
    </xf>
    <xf numFmtId="0" fontId="60" fillId="0" borderId="0" xfId="0" applyFont="1" applyAlignment="1" applyProtection="1">
      <alignment horizontal="center" vertical="center"/>
      <protection hidden="1"/>
    </xf>
    <xf numFmtId="0" fontId="60" fillId="13" borderId="0" xfId="0" applyFont="1" applyFill="1" applyProtection="1">
      <protection hidden="1"/>
    </xf>
    <xf numFmtId="0" fontId="61" fillId="13" borderId="0" xfId="0" applyFont="1" applyFill="1" applyBorder="1" applyAlignment="1" applyProtection="1">
      <alignment horizontal="center" vertical="center"/>
      <protection hidden="1"/>
    </xf>
    <xf numFmtId="0" fontId="60" fillId="2" borderId="0" xfId="0" applyFont="1" applyFill="1" applyProtection="1">
      <protection hidden="1"/>
    </xf>
    <xf numFmtId="0" fontId="60" fillId="0" borderId="0" xfId="0" applyFont="1" applyProtection="1">
      <protection hidden="1"/>
    </xf>
    <xf numFmtId="0" fontId="64" fillId="3" borderId="0" xfId="0" applyFont="1" applyFill="1" applyAlignment="1">
      <alignment horizontal="left"/>
    </xf>
    <xf numFmtId="0" fontId="38" fillId="4" borderId="0" xfId="0" applyFont="1" applyFill="1"/>
    <xf numFmtId="0" fontId="38" fillId="4" borderId="21" xfId="0" applyFont="1" applyFill="1" applyBorder="1" applyAlignment="1">
      <alignment vertical="top"/>
    </xf>
    <xf numFmtId="0" fontId="38" fillId="4" borderId="21" xfId="0" applyFont="1" applyFill="1" applyBorder="1" applyAlignment="1">
      <alignment horizontal="left" vertical="top"/>
    </xf>
    <xf numFmtId="0" fontId="34" fillId="0" borderId="0" xfId="0" applyFont="1"/>
    <xf numFmtId="0" fontId="41" fillId="13" borderId="0" xfId="0" applyFont="1" applyFill="1" applyAlignment="1" applyProtection="1">
      <alignment horizontal="left"/>
      <protection hidden="1"/>
    </xf>
    <xf numFmtId="0" fontId="65" fillId="4" borderId="0" xfId="0" applyFont="1" applyFill="1" applyAlignment="1">
      <alignment vertical="center"/>
    </xf>
    <xf numFmtId="0" fontId="66" fillId="4" borderId="0" xfId="0" applyFont="1" applyFill="1" applyAlignment="1">
      <alignment vertical="center"/>
    </xf>
    <xf numFmtId="0" fontId="67" fillId="4" borderId="0" xfId="0" applyFont="1" applyFill="1" applyAlignment="1">
      <alignment vertical="top"/>
    </xf>
    <xf numFmtId="0" fontId="24" fillId="4" borderId="0" xfId="0" applyFont="1" applyFill="1" applyAlignment="1"/>
    <xf numFmtId="0" fontId="68" fillId="4" borderId="21" xfId="0" applyFont="1" applyFill="1" applyBorder="1" applyAlignment="1">
      <alignment vertical="top"/>
    </xf>
    <xf numFmtId="0" fontId="69" fillId="13" borderId="0" xfId="0" applyFont="1" applyFill="1" applyAlignment="1" applyProtection="1">
      <alignment textRotation="90"/>
      <protection hidden="1"/>
    </xf>
    <xf numFmtId="0" fontId="25" fillId="13" borderId="0" xfId="0" applyFont="1" applyFill="1" applyAlignment="1" applyProtection="1">
      <alignment horizontal="center"/>
      <protection hidden="1"/>
    </xf>
    <xf numFmtId="0" fontId="70" fillId="13" borderId="0" xfId="0" applyFont="1" applyFill="1" applyAlignment="1" applyProtection="1">
      <alignment textRotation="90"/>
      <protection hidden="1"/>
    </xf>
    <xf numFmtId="0" fontId="71" fillId="9" borderId="19" xfId="0" applyFont="1" applyFill="1" applyBorder="1" applyAlignment="1">
      <alignment horizontal="left" vertical="center"/>
    </xf>
    <xf numFmtId="0" fontId="71" fillId="10" borderId="15" xfId="0" applyFont="1" applyFill="1" applyBorder="1" applyAlignment="1">
      <alignment horizontal="left" vertical="center"/>
    </xf>
    <xf numFmtId="0" fontId="71" fillId="9" borderId="15" xfId="0" applyFont="1" applyFill="1" applyBorder="1" applyAlignment="1">
      <alignment horizontal="left" vertical="center"/>
    </xf>
    <xf numFmtId="0" fontId="27" fillId="16" borderId="51" xfId="0" applyFont="1" applyFill="1" applyBorder="1" applyAlignment="1" applyProtection="1">
      <alignment horizontal="center" vertical="center"/>
    </xf>
    <xf numFmtId="0" fontId="13" fillId="8" borderId="14" xfId="0" applyFont="1" applyFill="1" applyBorder="1" applyAlignment="1" applyProtection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0" fillId="4" borderId="0" xfId="0" applyFill="1" applyProtection="1">
      <protection hidden="1"/>
    </xf>
    <xf numFmtId="0" fontId="70" fillId="4" borderId="0" xfId="0" applyFont="1" applyFill="1" applyProtection="1">
      <protection hidden="1"/>
    </xf>
    <xf numFmtId="0" fontId="72" fillId="4" borderId="0" xfId="0" applyFont="1" applyFill="1" applyProtection="1">
      <protection hidden="1"/>
    </xf>
    <xf numFmtId="0" fontId="73" fillId="4" borderId="0" xfId="0" applyFont="1" applyFill="1" applyAlignment="1">
      <alignment horizontal="center" vertical="center"/>
    </xf>
    <xf numFmtId="0" fontId="25" fillId="13" borderId="0" xfId="2" applyFont="1" applyFill="1" applyAlignment="1" applyProtection="1">
      <alignment horizontal="center" vertical="center"/>
      <protection hidden="1"/>
    </xf>
    <xf numFmtId="0" fontId="11" fillId="2" borderId="0" xfId="0" applyFont="1" applyFill="1" applyProtection="1">
      <protection locked="0" hidden="1"/>
    </xf>
    <xf numFmtId="0" fontId="75" fillId="11" borderId="0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6" fillId="0" borderId="0" xfId="1" applyFont="1"/>
    <xf numFmtId="0" fontId="0" fillId="10" borderId="3" xfId="0" applyFill="1" applyBorder="1"/>
    <xf numFmtId="0" fontId="0" fillId="10" borderId="3" xfId="0" applyFill="1" applyBorder="1" applyAlignment="1">
      <alignment horizontal="center" vertical="center"/>
    </xf>
    <xf numFmtId="0" fontId="0" fillId="10" borderId="10" xfId="0" applyFill="1" applyBorder="1"/>
    <xf numFmtId="0" fontId="77" fillId="10" borderId="12" xfId="0" applyFont="1" applyFill="1" applyBorder="1" applyAlignment="1">
      <alignment vertical="center"/>
    </xf>
    <xf numFmtId="0" fontId="0" fillId="1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78" fillId="2" borderId="0" xfId="0" applyFont="1" applyFill="1" applyAlignment="1" applyProtection="1">
      <alignment horizontal="left" vertical="center"/>
      <protection hidden="1"/>
    </xf>
    <xf numFmtId="0" fontId="46" fillId="0" borderId="0" xfId="0" applyFont="1" applyAlignment="1">
      <alignment horizontal="left"/>
    </xf>
    <xf numFmtId="0" fontId="79" fillId="4" borderId="47" xfId="0" applyFont="1" applyFill="1" applyBorder="1" applyAlignment="1">
      <alignment vertical="center"/>
    </xf>
    <xf numFmtId="0" fontId="45" fillId="4" borderId="0" xfId="0" applyFont="1" applyFill="1" applyAlignment="1" applyProtection="1">
      <alignment horizontal="left" vertical="center"/>
    </xf>
    <xf numFmtId="0" fontId="13" fillId="3" borderId="0" xfId="0" applyFont="1" applyFill="1" applyAlignment="1">
      <alignment horizontal="left"/>
    </xf>
    <xf numFmtId="0" fontId="42" fillId="4" borderId="0" xfId="0" applyFont="1" applyFill="1" applyAlignment="1" applyProtection="1">
      <alignment horizontal="right"/>
    </xf>
    <xf numFmtId="0" fontId="42" fillId="4" borderId="0" xfId="0" applyFont="1" applyFill="1" applyBorder="1" applyAlignment="1" applyProtection="1">
      <alignment horizontal="right"/>
    </xf>
    <xf numFmtId="0" fontId="26" fillId="2" borderId="0" xfId="0" applyFont="1" applyFill="1"/>
    <xf numFmtId="0" fontId="78" fillId="2" borderId="0" xfId="0" applyFont="1" applyFill="1"/>
    <xf numFmtId="0" fontId="80" fillId="2" borderId="0" xfId="1" applyFont="1" applyFill="1"/>
    <xf numFmtId="0" fontId="78" fillId="2" borderId="0" xfId="0" applyFont="1" applyFill="1" applyAlignment="1">
      <alignment horizontal="right"/>
    </xf>
    <xf numFmtId="0" fontId="81" fillId="3" borderId="0" xfId="0" applyFont="1" applyFill="1" applyAlignment="1">
      <alignment horizontal="left"/>
    </xf>
    <xf numFmtId="0" fontId="9" fillId="3" borderId="0" xfId="0" applyFont="1" applyFill="1"/>
    <xf numFmtId="0" fontId="9" fillId="3" borderId="0" xfId="0" applyFont="1" applyFill="1" applyBorder="1"/>
    <xf numFmtId="0" fontId="0" fillId="13" borderId="0" xfId="0" applyFill="1" applyAlignment="1" applyProtection="1">
      <alignment horizontal="center"/>
      <protection hidden="1"/>
    </xf>
    <xf numFmtId="0" fontId="48" fillId="18" borderId="0" xfId="0" applyFont="1" applyFill="1" applyBorder="1" applyAlignment="1" applyProtection="1">
      <alignment horizontal="center"/>
      <protection hidden="1"/>
    </xf>
    <xf numFmtId="0" fontId="48" fillId="18" borderId="21" xfId="0" applyFont="1" applyFill="1" applyBorder="1" applyAlignment="1" applyProtection="1">
      <alignment horizontal="center"/>
      <protection hidden="1"/>
    </xf>
    <xf numFmtId="0" fontId="41" fillId="13" borderId="0" xfId="0" applyFont="1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48" fillId="19" borderId="0" xfId="0" applyFont="1" applyFill="1" applyBorder="1" applyAlignment="1" applyProtection="1">
      <alignment horizontal="center"/>
      <protection hidden="1"/>
    </xf>
    <xf numFmtId="0" fontId="0" fillId="2" borderId="2" xfId="0" applyFont="1" applyFill="1" applyBorder="1" applyAlignment="1" applyProtection="1">
      <alignment horizontal="center" vertical="center"/>
      <protection hidden="1"/>
    </xf>
    <xf numFmtId="0" fontId="42" fillId="13" borderId="0" xfId="0" applyFont="1" applyFill="1" applyAlignment="1" applyProtection="1">
      <alignment horizontal="center"/>
      <protection hidden="1"/>
    </xf>
    <xf numFmtId="0" fontId="80" fillId="2" borderId="0" xfId="0" applyFont="1" applyFill="1" applyAlignment="1">
      <alignment horizontal="left"/>
    </xf>
    <xf numFmtId="0" fontId="87" fillId="2" borderId="0" xfId="0" applyFont="1" applyFill="1"/>
    <xf numFmtId="0" fontId="87" fillId="0" borderId="0" xfId="0" applyFont="1"/>
    <xf numFmtId="0" fontId="87" fillId="2" borderId="0" xfId="0" applyFont="1" applyFill="1" applyProtection="1"/>
    <xf numFmtId="0" fontId="89" fillId="4" borderId="0" xfId="0" applyFont="1" applyFill="1" applyProtection="1">
      <protection hidden="1"/>
    </xf>
    <xf numFmtId="0" fontId="0" fillId="23" borderId="3" xfId="0" applyFill="1" applyBorder="1" applyAlignment="1">
      <alignment horizontal="center"/>
    </xf>
    <xf numFmtId="0" fontId="0" fillId="23" borderId="3" xfId="0" applyFill="1" applyBorder="1"/>
    <xf numFmtId="0" fontId="0" fillId="23" borderId="10" xfId="0" applyFill="1" applyBorder="1"/>
    <xf numFmtId="0" fontId="0" fillId="23" borderId="3" xfId="0" applyFill="1" applyBorder="1" applyAlignment="1">
      <alignment horizontal="center" vertical="center"/>
    </xf>
    <xf numFmtId="0" fontId="48" fillId="23" borderId="29" xfId="0" applyFont="1" applyFill="1" applyBorder="1" applyAlignment="1" applyProtection="1">
      <alignment horizontal="center" vertical="center"/>
      <protection hidden="1"/>
    </xf>
    <xf numFmtId="0" fontId="52" fillId="23" borderId="0" xfId="0" applyFont="1" applyFill="1" applyBorder="1" applyAlignment="1" applyProtection="1">
      <alignment horizontal="right" vertical="center"/>
      <protection hidden="1"/>
    </xf>
    <xf numFmtId="0" fontId="50" fillId="23" borderId="0" xfId="0" applyFont="1" applyFill="1" applyBorder="1" applyAlignment="1" applyProtection="1">
      <alignment horizontal="center" vertical="center"/>
      <protection hidden="1"/>
    </xf>
    <xf numFmtId="0" fontId="48" fillId="23" borderId="0" xfId="0" applyFont="1" applyFill="1" applyBorder="1" applyAlignment="1" applyProtection="1">
      <alignment horizontal="center" vertical="center"/>
      <protection hidden="1"/>
    </xf>
    <xf numFmtId="0" fontId="48" fillId="23" borderId="48" xfId="0" applyFont="1" applyFill="1" applyBorder="1" applyAlignment="1" applyProtection="1">
      <alignment horizontal="center" vertical="center"/>
      <protection hidden="1"/>
    </xf>
    <xf numFmtId="0" fontId="48" fillId="23" borderId="0" xfId="0" applyFont="1" applyFill="1" applyBorder="1" applyAlignment="1" applyProtection="1">
      <alignment horizontal="center"/>
      <protection hidden="1"/>
    </xf>
    <xf numFmtId="0" fontId="51" fillId="23" borderId="0" xfId="0" applyFont="1" applyFill="1" applyBorder="1" applyAlignment="1" applyProtection="1">
      <alignment horizontal="center" vertical="center"/>
      <protection hidden="1"/>
    </xf>
    <xf numFmtId="0" fontId="51" fillId="23" borderId="48" xfId="0" applyFont="1" applyFill="1" applyBorder="1" applyAlignment="1" applyProtection="1">
      <alignment horizontal="center" vertical="center"/>
      <protection hidden="1"/>
    </xf>
    <xf numFmtId="0" fontId="49" fillId="23" borderId="0" xfId="0" applyFont="1" applyFill="1" applyBorder="1" applyAlignment="1" applyProtection="1">
      <alignment horizontal="right" vertical="center"/>
      <protection hidden="1"/>
    </xf>
    <xf numFmtId="0" fontId="90" fillId="0" borderId="2" xfId="0" applyNumberFormat="1" applyFont="1" applyFill="1" applyBorder="1" applyAlignment="1" applyProtection="1">
      <alignment horizontal="left" vertical="top"/>
    </xf>
    <xf numFmtId="0" fontId="88" fillId="0" borderId="2" xfId="0" applyNumberFormat="1" applyFont="1" applyFill="1" applyBorder="1" applyAlignment="1" applyProtection="1">
      <alignment horizontal="left" vertical="top"/>
    </xf>
    <xf numFmtId="0" fontId="76" fillId="0" borderId="2" xfId="0" applyNumberFormat="1" applyFont="1" applyFill="1" applyBorder="1" applyAlignment="1" applyProtection="1">
      <alignment horizontal="left" vertical="center"/>
    </xf>
    <xf numFmtId="0" fontId="76" fillId="0" borderId="2" xfId="0" applyNumberFormat="1" applyFont="1" applyFill="1" applyBorder="1" applyAlignment="1" applyProtection="1">
      <alignment horizontal="left" vertical="top"/>
    </xf>
    <xf numFmtId="0" fontId="76" fillId="0" borderId="56" xfId="0" applyNumberFormat="1" applyFont="1" applyFill="1" applyBorder="1" applyAlignment="1" applyProtection="1">
      <alignment horizontal="left" vertical="top"/>
    </xf>
    <xf numFmtId="0" fontId="76" fillId="0" borderId="56" xfId="0" applyNumberFormat="1" applyFont="1" applyFill="1" applyBorder="1" applyAlignment="1" applyProtection="1">
      <alignment horizontal="left" vertical="center"/>
    </xf>
    <xf numFmtId="0" fontId="88" fillId="0" borderId="56" xfId="0" applyNumberFormat="1" applyFont="1" applyFill="1" applyBorder="1" applyAlignment="1" applyProtection="1">
      <alignment horizontal="left" vertical="top"/>
    </xf>
    <xf numFmtId="0" fontId="76" fillId="0" borderId="0" xfId="0" applyNumberFormat="1" applyFont="1" applyFill="1" applyBorder="1" applyAlignment="1" applyProtection="1">
      <alignment vertical="top"/>
    </xf>
    <xf numFmtId="0" fontId="53" fillId="23" borderId="0" xfId="0" applyFont="1" applyFill="1" applyBorder="1" applyAlignment="1" applyProtection="1">
      <alignment horizontal="center" vertical="center"/>
      <protection hidden="1"/>
    </xf>
    <xf numFmtId="0" fontId="33" fillId="2" borderId="56" xfId="0" applyFont="1" applyFill="1" applyBorder="1" applyAlignment="1" applyProtection="1">
      <alignment horizontal="center" vertical="center" wrapText="1"/>
      <protection hidden="1"/>
    </xf>
    <xf numFmtId="0" fontId="34" fillId="2" borderId="56" xfId="0" applyFont="1" applyFill="1" applyBorder="1" applyAlignment="1" applyProtection="1">
      <alignment vertical="center" wrapText="1"/>
      <protection hidden="1"/>
    </xf>
    <xf numFmtId="0" fontId="35" fillId="2" borderId="56" xfId="0" applyFont="1" applyFill="1" applyBorder="1" applyAlignment="1" applyProtection="1">
      <alignment vertical="center" wrapText="1"/>
      <protection hidden="1"/>
    </xf>
    <xf numFmtId="0" fontId="34" fillId="2" borderId="56" xfId="0" applyFont="1" applyFill="1" applyBorder="1" applyAlignment="1" applyProtection="1">
      <alignment horizontal="center" vertical="center"/>
      <protection hidden="1"/>
    </xf>
    <xf numFmtId="0" fontId="0" fillId="2" borderId="56" xfId="0" applyFont="1" applyFill="1" applyBorder="1" applyAlignment="1" applyProtection="1">
      <alignment horizontal="center" vertical="center"/>
      <protection hidden="1"/>
    </xf>
    <xf numFmtId="1" fontId="36" fillId="0" borderId="56" xfId="0" applyNumberFormat="1" applyFont="1" applyBorder="1" applyAlignment="1" applyProtection="1">
      <alignment horizontal="center" vertical="center"/>
      <protection hidden="1"/>
    </xf>
    <xf numFmtId="0" fontId="36" fillId="13" borderId="0" xfId="0" applyFont="1" applyFill="1" applyBorder="1" applyAlignment="1" applyProtection="1">
      <alignment horizontal="center" vertical="center"/>
      <protection hidden="1"/>
    </xf>
    <xf numFmtId="0" fontId="0" fillId="0" borderId="3" xfId="0" applyFill="1" applyBorder="1"/>
    <xf numFmtId="0" fontId="0" fillId="0" borderId="10" xfId="0" applyFill="1" applyBorder="1" applyAlignment="1">
      <alignment wrapText="1"/>
    </xf>
    <xf numFmtId="0" fontId="0" fillId="0" borderId="3" xfId="0" applyFill="1" applyBorder="1" applyAlignment="1">
      <alignment horizontal="center" vertical="center"/>
    </xf>
    <xf numFmtId="0" fontId="16" fillId="5" borderId="57" xfId="0" applyFont="1" applyFill="1" applyBorder="1" applyAlignment="1" applyProtection="1">
      <alignment horizontal="center" vertical="center"/>
      <protection hidden="1"/>
    </xf>
    <xf numFmtId="1" fontId="16" fillId="5" borderId="57" xfId="0" applyNumberFormat="1" applyFont="1" applyFill="1" applyBorder="1" applyAlignment="1" applyProtection="1">
      <alignment horizontal="center" vertical="center"/>
      <protection hidden="1"/>
    </xf>
    <xf numFmtId="0" fontId="92" fillId="5" borderId="57" xfId="0" applyFont="1" applyFill="1" applyBorder="1" applyAlignment="1" applyProtection="1">
      <alignment horizontal="center" vertical="center"/>
      <protection hidden="1"/>
    </xf>
    <xf numFmtId="0" fontId="16" fillId="7" borderId="57" xfId="0" applyFont="1" applyFill="1" applyBorder="1" applyAlignment="1" applyProtection="1">
      <alignment horizontal="center" vertical="center"/>
      <protection hidden="1"/>
    </xf>
    <xf numFmtId="0" fontId="92" fillId="7" borderId="57" xfId="0" applyFont="1" applyFill="1" applyBorder="1" applyAlignment="1" applyProtection="1">
      <alignment horizontal="center" vertical="center"/>
      <protection hidden="1"/>
    </xf>
    <xf numFmtId="0" fontId="29" fillId="5" borderId="58" xfId="0" applyFont="1" applyFill="1" applyBorder="1" applyAlignment="1" applyProtection="1">
      <alignment horizontal="center" vertical="center"/>
      <protection hidden="1"/>
    </xf>
    <xf numFmtId="0" fontId="30" fillId="5" borderId="58" xfId="0" applyFont="1" applyFill="1" applyBorder="1" applyAlignment="1" applyProtection="1">
      <alignment horizontal="center" vertical="center"/>
      <protection hidden="1"/>
    </xf>
    <xf numFmtId="0" fontId="31" fillId="5" borderId="58" xfId="0" applyFont="1" applyFill="1" applyBorder="1" applyAlignment="1" applyProtection="1">
      <alignment horizontal="center" vertical="center" wrapText="1"/>
      <protection hidden="1"/>
    </xf>
    <xf numFmtId="0" fontId="30" fillId="5" borderId="59" xfId="0" applyFont="1" applyFill="1" applyBorder="1" applyAlignment="1" applyProtection="1">
      <alignment horizontal="center" vertical="center"/>
      <protection hidden="1"/>
    </xf>
    <xf numFmtId="0" fontId="30" fillId="5" borderId="60" xfId="0" applyFont="1" applyFill="1" applyBorder="1" applyAlignment="1" applyProtection="1">
      <alignment horizontal="center" vertical="center"/>
      <protection hidden="1"/>
    </xf>
    <xf numFmtId="0" fontId="29" fillId="5" borderId="60" xfId="0" applyFont="1" applyFill="1" applyBorder="1" applyAlignment="1" applyProtection="1">
      <alignment horizontal="center" vertical="center"/>
      <protection hidden="1"/>
    </xf>
    <xf numFmtId="0" fontId="30" fillId="5" borderId="61" xfId="0" applyFont="1" applyFill="1" applyBorder="1" applyAlignment="1" applyProtection="1">
      <alignment horizontal="center" vertical="center"/>
      <protection hidden="1"/>
    </xf>
    <xf numFmtId="0" fontId="13" fillId="5" borderId="61" xfId="0" applyFont="1" applyFill="1" applyBorder="1" applyAlignment="1" applyProtection="1">
      <alignment horizontal="center" vertical="center"/>
      <protection hidden="1"/>
    </xf>
    <xf numFmtId="1" fontId="36" fillId="0" borderId="62" xfId="0" applyNumberFormat="1" applyFont="1" applyBorder="1" applyAlignment="1" applyProtection="1">
      <alignment horizontal="center" vertical="center"/>
      <protection hidden="1"/>
    </xf>
    <xf numFmtId="0" fontId="29" fillId="7" borderId="63" xfId="0" applyFont="1" applyFill="1" applyBorder="1" applyAlignment="1" applyProtection="1">
      <alignment horizontal="center" vertical="center"/>
      <protection hidden="1"/>
    </xf>
    <xf numFmtId="0" fontId="30" fillId="7" borderId="63" xfId="0" applyFont="1" applyFill="1" applyBorder="1" applyAlignment="1" applyProtection="1">
      <alignment horizontal="center" vertical="center"/>
      <protection hidden="1"/>
    </xf>
    <xf numFmtId="0" fontId="32" fillId="7" borderId="57" xfId="0" applyFont="1" applyFill="1" applyBorder="1" applyAlignment="1" applyProtection="1">
      <alignment horizontal="center" vertical="center" wrapText="1"/>
      <protection hidden="1"/>
    </xf>
    <xf numFmtId="0" fontId="29" fillId="5" borderId="64" xfId="0" applyFont="1" applyFill="1" applyBorder="1" applyAlignment="1" applyProtection="1">
      <alignment horizontal="center" vertical="center"/>
      <protection hidden="1"/>
    </xf>
    <xf numFmtId="0" fontId="30" fillId="5" borderId="64" xfId="0" applyFont="1" applyFill="1" applyBorder="1" applyAlignment="1" applyProtection="1">
      <alignment horizontal="center" vertical="center"/>
      <protection hidden="1"/>
    </xf>
    <xf numFmtId="0" fontId="29" fillId="5" borderId="65" xfId="0" applyFont="1" applyFill="1" applyBorder="1" applyAlignment="1" applyProtection="1">
      <alignment horizontal="center" vertical="center"/>
      <protection hidden="1"/>
    </xf>
    <xf numFmtId="0" fontId="30" fillId="5" borderId="65" xfId="0" applyFont="1" applyFill="1" applyBorder="1" applyAlignment="1" applyProtection="1">
      <alignment horizontal="center" vertical="center"/>
      <protection hidden="1"/>
    </xf>
    <xf numFmtId="0" fontId="29" fillId="5" borderId="63" xfId="0" applyFont="1" applyFill="1" applyBorder="1" applyAlignment="1" applyProtection="1">
      <alignment horizontal="center" vertical="center"/>
      <protection hidden="1"/>
    </xf>
    <xf numFmtId="0" fontId="30" fillId="5" borderId="63" xfId="0" applyFont="1" applyFill="1" applyBorder="1" applyAlignment="1" applyProtection="1">
      <alignment horizontal="center" vertical="center"/>
      <protection hidden="1"/>
    </xf>
    <xf numFmtId="0" fontId="84" fillId="21" borderId="52" xfId="0" applyFont="1" applyFill="1" applyBorder="1" applyAlignment="1" applyProtection="1">
      <alignment horizontal="center" vertical="center" wrapText="1"/>
    </xf>
    <xf numFmtId="0" fontId="84" fillId="21" borderId="53" xfId="0" applyFont="1" applyFill="1" applyBorder="1" applyAlignment="1" applyProtection="1">
      <alignment horizontal="center" vertical="center" wrapText="1"/>
    </xf>
    <xf numFmtId="0" fontId="38" fillId="21" borderId="52" xfId="0" applyFont="1" applyFill="1" applyBorder="1" applyAlignment="1" applyProtection="1">
      <alignment horizontal="center" vertical="center" wrapText="1"/>
    </xf>
    <xf numFmtId="1" fontId="93" fillId="11" borderId="0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Fill="1"/>
    <xf numFmtId="0" fontId="94" fillId="0" borderId="0" xfId="0" applyFont="1" applyFill="1" applyBorder="1"/>
    <xf numFmtId="0" fontId="9" fillId="0" borderId="0" xfId="0" applyFont="1"/>
    <xf numFmtId="0" fontId="94" fillId="0" borderId="0" xfId="0" applyFont="1" applyFill="1" applyBorder="1" applyProtection="1">
      <protection locked="0"/>
    </xf>
    <xf numFmtId="0" fontId="11" fillId="0" borderId="0" xfId="1" applyFont="1" applyFill="1" applyBorder="1" applyAlignment="1" applyProtection="1">
      <protection locked="0"/>
    </xf>
    <xf numFmtId="0" fontId="11" fillId="0" borderId="0" xfId="1" applyFont="1" applyFill="1" applyBorder="1" applyAlignment="1" applyProtection="1"/>
    <xf numFmtId="0" fontId="11" fillId="0" borderId="0" xfId="1" applyFont="1" applyFill="1" applyBorder="1" applyProtection="1"/>
    <xf numFmtId="0" fontId="6" fillId="2" borderId="0" xfId="0" applyFont="1" applyFill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left" vertical="center"/>
      <protection hidden="1"/>
    </xf>
    <xf numFmtId="0" fontId="93" fillId="0" borderId="0" xfId="0" applyFont="1" applyFill="1" applyBorder="1" applyAlignment="1" applyProtection="1">
      <alignment horizontal="left" vertical="center"/>
      <protection hidden="1"/>
    </xf>
    <xf numFmtId="0" fontId="11" fillId="0" borderId="0" xfId="1" applyFont="1" applyFill="1" applyBorder="1" applyAlignment="1" applyProtection="1">
      <alignment horizontal="center"/>
    </xf>
    <xf numFmtId="0" fontId="94" fillId="0" borderId="0" xfId="0" applyFont="1" applyFill="1" applyBorder="1" applyAlignment="1">
      <alignment horizontal="center" vertical="center"/>
    </xf>
    <xf numFmtId="0" fontId="74" fillId="0" borderId="0" xfId="0" applyFont="1" applyFill="1" applyBorder="1" applyAlignment="1" applyProtection="1">
      <alignment horizontal="left" vertical="center"/>
      <protection hidden="1"/>
    </xf>
    <xf numFmtId="0" fontId="11" fillId="0" borderId="0" xfId="1" applyFont="1" applyFill="1" applyBorder="1" applyAlignment="1" applyProtection="1">
      <alignment horizontal="center"/>
      <protection locked="0"/>
    </xf>
    <xf numFmtId="2" fontId="11" fillId="0" borderId="0" xfId="1" applyNumberFormat="1" applyFont="1" applyFill="1" applyBorder="1" applyProtection="1"/>
    <xf numFmtId="0" fontId="11" fillId="0" borderId="0" xfId="1" applyFont="1" applyFill="1" applyBorder="1" applyAlignment="1" applyProtection="1">
      <alignment horizontal="left"/>
    </xf>
    <xf numFmtId="0" fontId="6" fillId="0" borderId="0" xfId="0" applyFont="1" applyProtection="1"/>
    <xf numFmtId="0" fontId="6" fillId="0" borderId="0" xfId="0" applyFont="1" applyFill="1" applyProtection="1"/>
    <xf numFmtId="0" fontId="94" fillId="0" borderId="0" xfId="0" applyFont="1" applyFill="1" applyBorder="1" applyAlignment="1" applyProtection="1">
      <alignment horizontal="center" vertical="center"/>
    </xf>
    <xf numFmtId="0" fontId="94" fillId="0" borderId="0" xfId="0" applyFont="1" applyFill="1" applyBorder="1" applyProtection="1"/>
    <xf numFmtId="0" fontId="6" fillId="2" borderId="0" xfId="0" applyFont="1" applyFill="1"/>
    <xf numFmtId="0" fontId="11" fillId="2" borderId="0" xfId="1" applyFont="1" applyFill="1" applyBorder="1" applyProtection="1"/>
    <xf numFmtId="0" fontId="94" fillId="2" borderId="0" xfId="0" applyFont="1" applyFill="1" applyBorder="1"/>
    <xf numFmtId="3" fontId="0" fillId="2" borderId="1" xfId="0" applyNumberFormat="1" applyFont="1" applyFill="1" applyBorder="1" applyAlignment="1">
      <alignment horizontal="center"/>
    </xf>
    <xf numFmtId="3" fontId="0" fillId="2" borderId="3" xfId="0" applyNumberFormat="1" applyFont="1" applyFill="1" applyBorder="1" applyAlignment="1">
      <alignment horizontal="center"/>
    </xf>
    <xf numFmtId="3" fontId="0" fillId="23" borderId="3" xfId="0" applyNumberFormat="1" applyFont="1" applyFill="1" applyBorder="1" applyAlignment="1">
      <alignment horizontal="center"/>
    </xf>
    <xf numFmtId="3" fontId="0" fillId="0" borderId="3" xfId="0" applyNumberFormat="1" applyFont="1" applyFill="1" applyBorder="1" applyAlignment="1">
      <alignment horizontal="center"/>
    </xf>
    <xf numFmtId="3" fontId="0" fillId="10" borderId="3" xfId="0" applyNumberFormat="1" applyFont="1" applyFill="1" applyBorder="1" applyAlignment="1">
      <alignment horizontal="center"/>
    </xf>
    <xf numFmtId="3" fontId="0" fillId="2" borderId="8" xfId="0" applyNumberFormat="1" applyFont="1" applyFill="1" applyBorder="1" applyAlignment="1">
      <alignment horizontal="center"/>
    </xf>
    <xf numFmtId="3" fontId="0" fillId="10" borderId="4" xfId="0" applyNumberFormat="1" applyFont="1" applyFill="1" applyBorder="1" applyAlignment="1">
      <alignment horizontal="center"/>
    </xf>
    <xf numFmtId="3" fontId="95" fillId="0" borderId="2" xfId="0" applyNumberFormat="1" applyFont="1" applyFill="1" applyBorder="1" applyAlignment="1" applyProtection="1">
      <alignment horizontal="center" vertical="top"/>
    </xf>
    <xf numFmtId="3" fontId="90" fillId="0" borderId="2" xfId="0" applyNumberFormat="1" applyFont="1" applyFill="1" applyBorder="1" applyAlignment="1" applyProtection="1">
      <alignment horizontal="center" vertical="center"/>
    </xf>
    <xf numFmtId="3" fontId="90" fillId="0" borderId="2" xfId="0" applyNumberFormat="1" applyFont="1" applyFill="1" applyBorder="1" applyAlignment="1" applyProtection="1">
      <alignment horizontal="center" vertical="top"/>
    </xf>
    <xf numFmtId="3" fontId="90" fillId="23" borderId="2" xfId="0" applyNumberFormat="1" applyFont="1" applyFill="1" applyBorder="1" applyAlignment="1" applyProtection="1">
      <alignment horizontal="center" vertical="top"/>
    </xf>
    <xf numFmtId="3" fontId="90" fillId="0" borderId="56" xfId="0" applyNumberFormat="1" applyFont="1" applyFill="1" applyBorder="1" applyAlignment="1" applyProtection="1">
      <alignment horizontal="center" vertical="top"/>
    </xf>
    <xf numFmtId="3" fontId="90" fillId="0" borderId="56" xfId="0" applyNumberFormat="1" applyFont="1" applyFill="1" applyBorder="1" applyAlignment="1" applyProtection="1">
      <alignment horizontal="center" vertical="center"/>
    </xf>
    <xf numFmtId="3" fontId="95" fillId="0" borderId="56" xfId="0" applyNumberFormat="1" applyFont="1" applyFill="1" applyBorder="1" applyAlignment="1" applyProtection="1">
      <alignment horizontal="center" vertical="top"/>
    </xf>
    <xf numFmtId="0" fontId="82" fillId="4" borderId="21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27" fillId="4" borderId="21" xfId="0" applyFont="1" applyFill="1" applyBorder="1" applyAlignment="1">
      <alignment horizontal="center" vertical="center"/>
    </xf>
    <xf numFmtId="0" fontId="11" fillId="0" borderId="0" xfId="1" applyFont="1" applyFill="1" applyBorder="1" applyAlignment="1" applyProtection="1">
      <alignment horizontal="center"/>
    </xf>
    <xf numFmtId="0" fontId="83" fillId="3" borderId="0" xfId="0" applyFont="1" applyFill="1" applyAlignment="1">
      <alignment horizontal="center" vertical="center"/>
    </xf>
    <xf numFmtId="0" fontId="64" fillId="3" borderId="0" xfId="0" applyFont="1" applyFill="1" applyBorder="1" applyAlignment="1">
      <alignment horizontal="left" vertical="top" wrapText="1"/>
    </xf>
    <xf numFmtId="0" fontId="64" fillId="3" borderId="21" xfId="0" applyFont="1" applyFill="1" applyBorder="1" applyAlignment="1">
      <alignment horizontal="left" vertical="top" wrapText="1"/>
    </xf>
    <xf numFmtId="0" fontId="38" fillId="4" borderId="0" xfId="0" applyFont="1" applyFill="1" applyAlignment="1" applyProtection="1">
      <alignment horizontal="right"/>
      <protection hidden="1"/>
    </xf>
    <xf numFmtId="0" fontId="44" fillId="4" borderId="21" xfId="0" applyFont="1" applyFill="1" applyBorder="1" applyAlignment="1" applyProtection="1">
      <alignment horizontal="right" vertical="top"/>
      <protection hidden="1"/>
    </xf>
    <xf numFmtId="0" fontId="27" fillId="5" borderId="52" xfId="0" applyFont="1" applyFill="1" applyBorder="1" applyAlignment="1">
      <alignment horizontal="center" vertical="center"/>
    </xf>
    <xf numFmtId="0" fontId="27" fillId="5" borderId="53" xfId="0" applyFont="1" applyFill="1" applyBorder="1" applyAlignment="1">
      <alignment horizontal="center" vertical="center"/>
    </xf>
    <xf numFmtId="0" fontId="27" fillId="7" borderId="51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30" fillId="22" borderId="27" xfId="0" applyFont="1" applyFill="1" applyBorder="1" applyAlignment="1" applyProtection="1">
      <alignment horizontal="center" vertical="center" wrapText="1"/>
    </xf>
    <xf numFmtId="0" fontId="30" fillId="22" borderId="28" xfId="0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/>
    <xf numFmtId="1" fontId="93" fillId="11" borderId="0" xfId="0" applyNumberFormat="1" applyFont="1" applyFill="1" applyBorder="1" applyAlignment="1">
      <alignment horizontal="right" vertical="center"/>
    </xf>
    <xf numFmtId="1" fontId="93" fillId="11" borderId="0" xfId="0" applyNumberFormat="1" applyFont="1" applyFill="1" applyBorder="1" applyAlignment="1">
      <alignment horizontal="center" vertical="center"/>
    </xf>
    <xf numFmtId="0" fontId="85" fillId="0" borderId="0" xfId="0" applyFont="1" applyAlignment="1">
      <alignment horizontal="center" vertical="center"/>
    </xf>
    <xf numFmtId="0" fontId="13" fillId="22" borderId="26" xfId="0" applyFont="1" applyFill="1" applyBorder="1" applyAlignment="1" applyProtection="1">
      <alignment horizontal="center" vertical="center" wrapText="1"/>
    </xf>
    <xf numFmtId="0" fontId="13" fillId="22" borderId="54" xfId="0" applyFont="1" applyFill="1" applyBorder="1" applyAlignment="1" applyProtection="1">
      <alignment horizontal="center" vertical="center" wrapText="1"/>
    </xf>
    <xf numFmtId="0" fontId="13" fillId="22" borderId="29" xfId="0" applyFont="1" applyFill="1" applyBorder="1" applyAlignment="1" applyProtection="1">
      <alignment horizontal="center" vertical="center" wrapText="1"/>
    </xf>
    <xf numFmtId="0" fontId="13" fillId="22" borderId="48" xfId="0" applyFont="1" applyFill="1" applyBorder="1" applyAlignment="1" applyProtection="1">
      <alignment horizontal="center" vertical="center" wrapText="1"/>
    </xf>
    <xf numFmtId="0" fontId="75" fillId="22" borderId="27" xfId="0" applyFont="1" applyFill="1" applyBorder="1" applyAlignment="1" applyProtection="1">
      <alignment horizontal="center" vertical="center" wrapText="1"/>
    </xf>
    <xf numFmtId="0" fontId="75" fillId="22" borderId="55" xfId="0" applyFont="1" applyFill="1" applyBorder="1" applyAlignment="1" applyProtection="1">
      <alignment horizontal="center" vertical="center" wrapText="1"/>
    </xf>
    <xf numFmtId="0" fontId="42" fillId="4" borderId="0" xfId="0" applyFont="1" applyFill="1" applyAlignment="1" applyProtection="1">
      <alignment horizontal="left"/>
      <protection hidden="1"/>
    </xf>
    <xf numFmtId="0" fontId="38" fillId="4" borderId="0" xfId="0" applyFont="1" applyFill="1" applyBorder="1" applyAlignment="1" applyProtection="1">
      <alignment horizontal="right" vertical="top"/>
      <protection hidden="1"/>
    </xf>
    <xf numFmtId="0" fontId="42" fillId="4" borderId="0" xfId="0" applyFont="1" applyFill="1" applyBorder="1" applyAlignment="1" applyProtection="1">
      <alignment horizontal="left"/>
      <protection hidden="1"/>
    </xf>
    <xf numFmtId="0" fontId="86" fillId="17" borderId="0" xfId="0" applyFont="1" applyFill="1" applyBorder="1" applyAlignment="1" applyProtection="1">
      <alignment horizontal="right" vertical="center"/>
      <protection hidden="1"/>
    </xf>
    <xf numFmtId="0" fontId="86" fillId="17" borderId="21" xfId="0" applyFont="1" applyFill="1" applyBorder="1" applyAlignment="1" applyProtection="1">
      <alignment horizontal="right" vertical="center"/>
      <protection hidden="1"/>
    </xf>
    <xf numFmtId="0" fontId="91" fillId="17" borderId="0" xfId="0" applyFont="1" applyFill="1" applyBorder="1" applyAlignment="1" applyProtection="1">
      <alignment horizontal="center" vertical="center"/>
      <protection hidden="1"/>
    </xf>
    <xf numFmtId="0" fontId="91" fillId="17" borderId="21" xfId="0" applyFont="1" applyFill="1" applyBorder="1" applyAlignment="1" applyProtection="1">
      <alignment horizontal="center" vertical="center"/>
      <protection hidden="1"/>
    </xf>
    <xf numFmtId="0" fontId="13" fillId="17" borderId="0" xfId="0" applyFont="1" applyFill="1" applyBorder="1" applyAlignment="1" applyProtection="1">
      <alignment horizontal="center" vertical="center"/>
      <protection hidden="1"/>
    </xf>
    <xf numFmtId="0" fontId="13" fillId="17" borderId="21" xfId="0" applyFont="1" applyFill="1" applyBorder="1" applyAlignment="1" applyProtection="1">
      <alignment horizontal="center" vertical="center"/>
      <protection hidden="1"/>
    </xf>
  </cellXfs>
  <cellStyles count="3">
    <cellStyle name="Κανονικό" xfId="0" builtinId="0"/>
    <cellStyle name="Κανονικό 2" xfId="1"/>
    <cellStyle name="Υπερ-σύνδεση" xfId="2" builtinId="8"/>
  </cellStyles>
  <dxfs count="396"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ont>
        <b/>
        <i val="0"/>
      </font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ont>
        <b/>
        <i val="0"/>
      </font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ill>
        <patternFill>
          <bgColor theme="0" tint="-0.24994659260841701"/>
        </patternFill>
      </fill>
    </dxf>
    <dxf>
      <font>
        <b/>
        <i val="0"/>
      </font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ont>
        <color rgb="FFC00000"/>
      </font>
      <fill>
        <patternFill>
          <bgColor theme="0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b/>
        <i val="0"/>
      </font>
    </dxf>
    <dxf>
      <font>
        <b/>
        <i val="0"/>
      </font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rgb="FF92D050"/>
      </font>
    </dxf>
    <dxf>
      <font>
        <color rgb="FF92D050"/>
      </font>
    </dxf>
    <dxf>
      <font>
        <color rgb="FF92D050"/>
      </font>
    </dxf>
    <dxf>
      <font>
        <color rgb="FF92D050"/>
      </font>
    </dxf>
    <dxf>
      <font>
        <color rgb="FFFFFF00"/>
      </font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3" dropStyle="combo" dx="16" fmlaLink="$AY$2" fmlaRange="$AY$3:$AY$5" sel="3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219074</xdr:colOff>
      <xdr:row>2</xdr:row>
      <xdr:rowOff>47625</xdr:rowOff>
    </xdr:from>
    <xdr:to>
      <xdr:col>5</xdr:col>
      <xdr:colOff>1209676</xdr:colOff>
      <xdr:row>4</xdr:row>
      <xdr:rowOff>152400</xdr:rowOff>
    </xdr:to>
    <xdr:grpSp>
      <xdr:nvGrpSpPr>
        <xdr:cNvPr id="2" name="Ομάδα 1"/>
        <xdr:cNvGrpSpPr/>
      </xdr:nvGrpSpPr>
      <xdr:grpSpPr>
        <a:xfrm>
          <a:off x="5133974" y="847725"/>
          <a:ext cx="2552702" cy="428625"/>
          <a:chOff x="5133974" y="990600"/>
          <a:chExt cx="2552702" cy="428625"/>
        </a:xfrm>
      </xdr:grpSpPr>
      <xdr:sp macro="" textlink="">
        <xdr:nvSpPr>
          <xdr:cNvPr id="6" name="Στρογγυλεμένο ορθογώνιο 5"/>
          <xdr:cNvSpPr/>
        </xdr:nvSpPr>
        <xdr:spPr>
          <a:xfrm>
            <a:off x="5133974" y="990600"/>
            <a:ext cx="2552702" cy="428625"/>
          </a:xfrm>
          <a:prstGeom prst="roundRect">
            <a:avLst/>
          </a:prstGeom>
        </xdr:spPr>
        <xdr:style>
          <a:lnRef idx="1">
            <a:schemeClr val="accent5"/>
          </a:lnRef>
          <a:fillRef idx="3">
            <a:schemeClr val="accent5"/>
          </a:fillRef>
          <a:effectRef idx="2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l-GR"/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5" name="Drop Down 1" hidden="1">
                <a:extLst>
                  <a:ext uri="{63B3BB69-23CF-44E3-9099-C40C66FF867C}">
                    <a14:compatExt spid="_x0000_s1025"/>
                  </a:ext>
                </a:extLst>
              </xdr:cNvPr>
              <xdr:cNvSpPr/>
            </xdr:nvSpPr>
            <xdr:spPr bwMode="auto">
              <a:xfrm>
                <a:off x="5191125" y="1038225"/>
                <a:ext cx="2419350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80964</xdr:colOff>
      <xdr:row>1</xdr:row>
      <xdr:rowOff>95249</xdr:rowOff>
    </xdr:from>
    <xdr:to>
      <xdr:col>18</xdr:col>
      <xdr:colOff>471489</xdr:colOff>
      <xdr:row>14</xdr:row>
      <xdr:rowOff>45242</xdr:rowOff>
    </xdr:to>
    <xdr:grpSp>
      <xdr:nvGrpSpPr>
        <xdr:cNvPr id="4813" name="Ομάδα 5"/>
        <xdr:cNvGrpSpPr>
          <a:grpSpLocks/>
        </xdr:cNvGrpSpPr>
      </xdr:nvGrpSpPr>
      <xdr:grpSpPr bwMode="auto">
        <a:xfrm>
          <a:off x="15725777" y="285749"/>
          <a:ext cx="4033837" cy="2736056"/>
          <a:chOff x="23324339" y="178595"/>
          <a:chExt cx="4032000" cy="2936230"/>
        </a:xfrm>
      </xdr:grpSpPr>
      <xdr:sp macro="" textlink="">
        <xdr:nvSpPr>
          <xdr:cNvPr id="7" name="Ορθογώνιο 6"/>
          <xdr:cNvSpPr/>
        </xdr:nvSpPr>
        <xdr:spPr>
          <a:xfrm>
            <a:off x="23324339" y="178595"/>
            <a:ext cx="4032000" cy="934255"/>
          </a:xfrm>
          <a:prstGeom prst="rect">
            <a:avLst/>
          </a:prstGeom>
          <a:solidFill>
            <a:schemeClr val="accent3">
              <a:lumMod val="60000"/>
              <a:lumOff val="40000"/>
            </a:schemeClr>
          </a:solidFill>
          <a:ln w="3175"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001">
            <a:schemeClr val="lt1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l-GR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Σχολές</a:t>
            </a:r>
            <a:r>
              <a:rPr lang="el-GR" sz="11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Επιτυχίας  </a:t>
            </a:r>
            <a:r>
              <a:rPr lang="el-GR" sz="11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σύμφωνα με τις  Βάσεις 2017</a:t>
            </a:r>
          </a:p>
          <a:p>
            <a:pPr algn="ctr"/>
            <a:endParaRPr lang="el-GR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l-GR" sz="11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* Πατώντας στο σύμβολο  </a:t>
            </a:r>
            <a:r>
              <a:rPr lang="en-US" sz="1600" b="0" baseline="0">
                <a:solidFill>
                  <a:sysClr val="windowText" lastClr="000000"/>
                </a:solidFill>
                <a:latin typeface="Webdings" panose="05030102010509060703" pitchFamily="18" charset="2"/>
                <a:cs typeface="Arial" panose="020B0604020202020204" pitchFamily="34" charset="0"/>
              </a:rPr>
              <a:t>i</a:t>
            </a:r>
            <a:r>
              <a:rPr lang="el-GR" sz="11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1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el-GR" sz="11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l-GR" sz="11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ανοίγει η ιστοσελίδα της αντίστοιχης Σχολής</a:t>
            </a:r>
            <a:endParaRPr lang="el-GR" sz="11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Ορθογώνιο 7"/>
          <xdr:cNvSpPr/>
        </xdr:nvSpPr>
        <xdr:spPr>
          <a:xfrm>
            <a:off x="23324339" y="2180570"/>
            <a:ext cx="4032000" cy="934255"/>
          </a:xfrm>
          <a:prstGeom prst="rect">
            <a:avLst/>
          </a:prstGeom>
          <a:solidFill>
            <a:schemeClr val="bg1">
              <a:lumMod val="75000"/>
            </a:schemeClr>
          </a:solidFill>
          <a:ln w="3175"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001">
            <a:schemeClr val="lt1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l-GR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Σχολές</a:t>
            </a:r>
            <a:r>
              <a:rPr lang="el-GR" sz="11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που  απαιτούν  Ειδικό Μάθημα</a:t>
            </a:r>
          </a:p>
          <a:p>
            <a:pPr algn="ctr"/>
            <a:endParaRPr lang="el-GR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l-GR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* Αυτός ο χρωματισμός εμφανίζεται αν δεν έχετε δώσει το Ειδικό Μάθημα ή  αν ο βαθμός ειναι μικρότερος από το 10</a:t>
            </a:r>
            <a:endParaRPr lang="el-GR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9" name="Ορθογώνιο 8"/>
          <xdr:cNvSpPr/>
        </xdr:nvSpPr>
        <xdr:spPr>
          <a:xfrm>
            <a:off x="23324339" y="1174449"/>
            <a:ext cx="4032000" cy="944522"/>
          </a:xfrm>
          <a:prstGeom prst="rect">
            <a:avLst/>
          </a:prstGeom>
          <a:solidFill>
            <a:sysClr val="window" lastClr="FFFFFF"/>
          </a:solidFill>
          <a:ln w="3175"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001">
            <a:schemeClr val="lt1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l-GR" sz="1100" b="1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Σχολές</a:t>
            </a:r>
            <a:r>
              <a:rPr lang="el-GR" sz="1100" b="1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που απαιτούν περισσότερα  Μόρια</a:t>
            </a:r>
          </a:p>
          <a:p>
            <a:pPr algn="ctr"/>
            <a:endParaRPr lang="el-GR" sz="11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l-GR" sz="1100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* Στη στήλη </a:t>
            </a:r>
            <a:r>
              <a:rPr lang="el-GR" sz="1100" b="1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Διαφορά Μορίων </a:t>
            </a:r>
            <a:r>
              <a:rPr lang="el-GR" sz="1100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εμφανίζονται τα μόρια </a:t>
            </a:r>
          </a:p>
          <a:p>
            <a:pPr algn="ctr"/>
            <a:r>
              <a:rPr lang="el-GR" sz="1100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που απαιτούνται  για να επιτύχετε στην σχολή </a:t>
            </a:r>
            <a:endParaRPr lang="el-GR" sz="11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92868</xdr:colOff>
      <xdr:row>1</xdr:row>
      <xdr:rowOff>142874</xdr:rowOff>
    </xdr:from>
    <xdr:to>
      <xdr:col>19</xdr:col>
      <xdr:colOff>483395</xdr:colOff>
      <xdr:row>14</xdr:row>
      <xdr:rowOff>92868</xdr:rowOff>
    </xdr:to>
    <xdr:grpSp>
      <xdr:nvGrpSpPr>
        <xdr:cNvPr id="5837" name="Ομάδα 5"/>
        <xdr:cNvGrpSpPr>
          <a:grpSpLocks/>
        </xdr:cNvGrpSpPr>
      </xdr:nvGrpSpPr>
      <xdr:grpSpPr bwMode="auto">
        <a:xfrm>
          <a:off x="16344899" y="333374"/>
          <a:ext cx="4033840" cy="2747963"/>
          <a:chOff x="23324339" y="178595"/>
          <a:chExt cx="4032002" cy="2936230"/>
        </a:xfrm>
      </xdr:grpSpPr>
      <xdr:sp macro="" textlink="">
        <xdr:nvSpPr>
          <xdr:cNvPr id="7" name="Ορθογώνιο 6"/>
          <xdr:cNvSpPr/>
        </xdr:nvSpPr>
        <xdr:spPr>
          <a:xfrm>
            <a:off x="23324341" y="178595"/>
            <a:ext cx="4032000" cy="931000"/>
          </a:xfrm>
          <a:prstGeom prst="rect">
            <a:avLst/>
          </a:prstGeom>
          <a:solidFill>
            <a:schemeClr val="accent3">
              <a:lumMod val="60000"/>
              <a:lumOff val="40000"/>
            </a:schemeClr>
          </a:solidFill>
          <a:ln w="3175"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001">
            <a:schemeClr val="lt1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l-GR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Σχολές</a:t>
            </a:r>
            <a:r>
              <a:rPr lang="el-GR" sz="11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Επιτυχίας  </a:t>
            </a:r>
            <a:r>
              <a:rPr lang="el-GR" sz="11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σύμφωνα με τις  Βάσεις 2017</a:t>
            </a:r>
          </a:p>
          <a:p>
            <a:pPr algn="ctr"/>
            <a:endParaRPr lang="el-GR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l-GR" sz="11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* Πατώντας στο σύμβολο  </a:t>
            </a:r>
            <a:r>
              <a:rPr lang="en-US" sz="1600" b="0" baseline="0">
                <a:solidFill>
                  <a:sysClr val="windowText" lastClr="000000"/>
                </a:solidFill>
                <a:latin typeface="Webdings" panose="05030102010509060703" pitchFamily="18" charset="2"/>
                <a:cs typeface="Arial" panose="020B0604020202020204" pitchFamily="34" charset="0"/>
              </a:rPr>
              <a:t>i</a:t>
            </a:r>
            <a:r>
              <a:rPr lang="el-GR" sz="11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1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el-GR" sz="11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l-GR" sz="11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ανοίγει η ιστοσελίδα της αντίστοιχης Σχολής</a:t>
            </a:r>
            <a:endParaRPr lang="el-GR" sz="11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Ορθογώνιο 7"/>
          <xdr:cNvSpPr/>
        </xdr:nvSpPr>
        <xdr:spPr>
          <a:xfrm>
            <a:off x="23324339" y="2183825"/>
            <a:ext cx="4032000" cy="931000"/>
          </a:xfrm>
          <a:prstGeom prst="rect">
            <a:avLst/>
          </a:prstGeom>
          <a:solidFill>
            <a:schemeClr val="bg1">
              <a:lumMod val="75000"/>
            </a:schemeClr>
          </a:solidFill>
          <a:ln w="3175"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001">
            <a:schemeClr val="lt1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l-GR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Σχολές</a:t>
            </a:r>
            <a:r>
              <a:rPr lang="el-GR" sz="11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που  απαιτούν  Ειδικό Μάθημα</a:t>
            </a:r>
          </a:p>
          <a:p>
            <a:pPr algn="ctr"/>
            <a:endParaRPr lang="el-GR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l-GR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* Αυτός ο χρωματισμός εμφανίζεται αν δεν έχετε δώσει το Ειδικό Μάθημα ή  αν ο βαθμός ειναι μικρότερος από το 10</a:t>
            </a:r>
            <a:endParaRPr lang="el-GR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9" name="Ορθογώνιο 8"/>
          <xdr:cNvSpPr/>
        </xdr:nvSpPr>
        <xdr:spPr>
          <a:xfrm>
            <a:off x="23324339" y="1170979"/>
            <a:ext cx="4032000" cy="951461"/>
          </a:xfrm>
          <a:prstGeom prst="rect">
            <a:avLst/>
          </a:prstGeom>
          <a:solidFill>
            <a:sysClr val="window" lastClr="FFFFFF"/>
          </a:solidFill>
          <a:ln w="3175"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001">
            <a:schemeClr val="lt1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l-GR" sz="1100" b="1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Σχολές</a:t>
            </a:r>
            <a:r>
              <a:rPr lang="el-GR" sz="1100" b="1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που απαιτούν περισσότερα  Μόρια</a:t>
            </a:r>
          </a:p>
          <a:p>
            <a:pPr algn="ctr"/>
            <a:endParaRPr lang="el-GR" sz="11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l-GR" sz="1100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* Στη στήλη </a:t>
            </a:r>
            <a:r>
              <a:rPr lang="el-GR" sz="1100" b="1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Διαφορά Μορίων </a:t>
            </a:r>
            <a:r>
              <a:rPr lang="el-GR" sz="1100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εμφανίζονται τα μόρια </a:t>
            </a:r>
          </a:p>
          <a:p>
            <a:pPr algn="ctr"/>
            <a:r>
              <a:rPr lang="el-GR" sz="1100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που απαιτούνται  για να επιτύχετε στην σχολή </a:t>
            </a:r>
            <a:endParaRPr lang="el-GR" sz="11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1</xdr:row>
      <xdr:rowOff>142875</xdr:rowOff>
    </xdr:from>
    <xdr:to>
      <xdr:col>19</xdr:col>
      <xdr:colOff>495300</xdr:colOff>
      <xdr:row>14</xdr:row>
      <xdr:rowOff>104775</xdr:rowOff>
    </xdr:to>
    <xdr:grpSp>
      <xdr:nvGrpSpPr>
        <xdr:cNvPr id="6861" name="Ομάδα 5"/>
        <xdr:cNvGrpSpPr>
          <a:grpSpLocks/>
        </xdr:cNvGrpSpPr>
      </xdr:nvGrpSpPr>
      <xdr:grpSpPr bwMode="auto">
        <a:xfrm>
          <a:off x="16344900" y="333375"/>
          <a:ext cx="4033838" cy="2759869"/>
          <a:chOff x="23324339" y="178595"/>
          <a:chExt cx="4032000" cy="2936230"/>
        </a:xfrm>
      </xdr:grpSpPr>
      <xdr:sp macro="" textlink="">
        <xdr:nvSpPr>
          <xdr:cNvPr id="7" name="Ορθογώνιο 6"/>
          <xdr:cNvSpPr/>
        </xdr:nvSpPr>
        <xdr:spPr>
          <a:xfrm>
            <a:off x="23324339" y="178595"/>
            <a:ext cx="4032000" cy="937962"/>
          </a:xfrm>
          <a:prstGeom prst="rect">
            <a:avLst/>
          </a:prstGeom>
          <a:solidFill>
            <a:schemeClr val="accent3">
              <a:lumMod val="60000"/>
              <a:lumOff val="40000"/>
            </a:schemeClr>
          </a:solidFill>
          <a:ln w="3175"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001">
            <a:schemeClr val="lt1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l-GR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Σχολές</a:t>
            </a:r>
            <a:r>
              <a:rPr lang="el-GR" sz="11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Επιτυχίας  </a:t>
            </a:r>
            <a:r>
              <a:rPr lang="el-GR" sz="11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σύμφωνα με τις  Βάσεις 2017</a:t>
            </a:r>
          </a:p>
          <a:p>
            <a:pPr algn="ctr"/>
            <a:endParaRPr lang="el-GR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l-GR" sz="11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* Πατώντας στο σύμβολο  </a:t>
            </a:r>
            <a:r>
              <a:rPr lang="en-US" sz="1600" b="0" baseline="0">
                <a:solidFill>
                  <a:sysClr val="windowText" lastClr="000000"/>
                </a:solidFill>
                <a:latin typeface="Webdings" panose="05030102010509060703" pitchFamily="18" charset="2"/>
                <a:cs typeface="Arial" panose="020B0604020202020204" pitchFamily="34" charset="0"/>
              </a:rPr>
              <a:t>i</a:t>
            </a:r>
            <a:r>
              <a:rPr lang="el-GR" sz="11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1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el-GR" sz="11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l-GR" sz="11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ανοίγει η ιστοσελίδα της αντίστοιχης Σχολής</a:t>
            </a:r>
            <a:endParaRPr lang="el-GR" sz="11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Ορθογώνιο 7"/>
          <xdr:cNvSpPr/>
        </xdr:nvSpPr>
        <xdr:spPr>
          <a:xfrm>
            <a:off x="23324339" y="2176863"/>
            <a:ext cx="4032000" cy="937962"/>
          </a:xfrm>
          <a:prstGeom prst="rect">
            <a:avLst/>
          </a:prstGeom>
          <a:solidFill>
            <a:schemeClr val="bg1">
              <a:lumMod val="75000"/>
            </a:schemeClr>
          </a:solidFill>
          <a:ln w="3175"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001">
            <a:schemeClr val="lt1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l-GR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Σχολές</a:t>
            </a:r>
            <a:r>
              <a:rPr lang="el-GR" sz="11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που  απαιτούν  Ειδικό Μάθημα</a:t>
            </a:r>
          </a:p>
          <a:p>
            <a:pPr algn="ctr"/>
            <a:endParaRPr lang="el-GR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l-GR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* Αυτός ο χρωματισμός εμφανίζεται αν δεν έχετε δώσει το Ειδικό Μάθημα ή  αν ο βαθμός ειναι μικρότερος από το 10</a:t>
            </a:r>
            <a:endParaRPr lang="el-GR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9" name="Ορθογώνιο 8"/>
          <xdr:cNvSpPr/>
        </xdr:nvSpPr>
        <xdr:spPr>
          <a:xfrm>
            <a:off x="23324339" y="1177729"/>
            <a:ext cx="4032000" cy="937962"/>
          </a:xfrm>
          <a:prstGeom prst="rect">
            <a:avLst/>
          </a:prstGeom>
          <a:solidFill>
            <a:sysClr val="window" lastClr="FFFFFF"/>
          </a:solidFill>
          <a:ln w="3175"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001">
            <a:schemeClr val="lt1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l-GR" sz="1100" b="1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Σχολές</a:t>
            </a:r>
            <a:r>
              <a:rPr lang="el-GR" sz="1100" b="1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που απαιτούν περισσότερα  Μόρια</a:t>
            </a:r>
          </a:p>
          <a:p>
            <a:pPr algn="ctr"/>
            <a:endParaRPr lang="el-GR" sz="11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l-GR" sz="1100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* Στη στήλη </a:t>
            </a:r>
            <a:r>
              <a:rPr lang="el-GR" sz="1100" b="1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Διαφορά Μορίων </a:t>
            </a:r>
            <a:r>
              <a:rPr lang="el-GR" sz="1100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εμφανίζονται τα μόρια </a:t>
            </a:r>
          </a:p>
          <a:p>
            <a:pPr algn="ctr"/>
            <a:r>
              <a:rPr lang="el-GR" sz="1100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που απαιτούνται  για να επιτύχετε στην σχολή </a:t>
            </a:r>
            <a:endParaRPr lang="el-GR" sz="11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104778</xdr:colOff>
      <xdr:row>1</xdr:row>
      <xdr:rowOff>142873</xdr:rowOff>
    </xdr:from>
    <xdr:to>
      <xdr:col>19</xdr:col>
      <xdr:colOff>495303</xdr:colOff>
      <xdr:row>14</xdr:row>
      <xdr:rowOff>92866</xdr:rowOff>
    </xdr:to>
    <xdr:grpSp>
      <xdr:nvGrpSpPr>
        <xdr:cNvPr id="8909" name="Ομάδα 5"/>
        <xdr:cNvGrpSpPr>
          <a:grpSpLocks/>
        </xdr:cNvGrpSpPr>
      </xdr:nvGrpSpPr>
      <xdr:grpSpPr bwMode="auto">
        <a:xfrm>
          <a:off x="16356809" y="333373"/>
          <a:ext cx="4033838" cy="2736056"/>
          <a:chOff x="23324336" y="178595"/>
          <a:chExt cx="4032003" cy="2936230"/>
        </a:xfrm>
      </xdr:grpSpPr>
      <xdr:sp macro="" textlink="">
        <xdr:nvSpPr>
          <xdr:cNvPr id="11" name="Ορθογώνιο 10"/>
          <xdr:cNvSpPr/>
        </xdr:nvSpPr>
        <xdr:spPr>
          <a:xfrm>
            <a:off x="23324336" y="178595"/>
            <a:ext cx="4032003" cy="934255"/>
          </a:xfrm>
          <a:prstGeom prst="rect">
            <a:avLst/>
          </a:prstGeom>
          <a:solidFill>
            <a:schemeClr val="accent3">
              <a:lumMod val="60000"/>
              <a:lumOff val="40000"/>
            </a:schemeClr>
          </a:solidFill>
          <a:ln w="3175"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001">
            <a:schemeClr val="lt1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l-GR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Σχολές</a:t>
            </a:r>
            <a:r>
              <a:rPr lang="el-GR" sz="11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Επιτυχίας  </a:t>
            </a:r>
            <a:r>
              <a:rPr lang="el-GR" sz="11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σύμφωνα με τις  Βάσεις 2017</a:t>
            </a:r>
          </a:p>
          <a:p>
            <a:pPr algn="ctr"/>
            <a:endParaRPr lang="el-GR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l-GR" sz="11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* Πατώντας στο σύμβολο  </a:t>
            </a:r>
            <a:r>
              <a:rPr lang="en-US" sz="1600" b="0" baseline="0">
                <a:solidFill>
                  <a:sysClr val="windowText" lastClr="000000"/>
                </a:solidFill>
                <a:latin typeface="Webdings" panose="05030102010509060703" pitchFamily="18" charset="2"/>
                <a:cs typeface="Arial" panose="020B0604020202020204" pitchFamily="34" charset="0"/>
              </a:rPr>
              <a:t>i</a:t>
            </a:r>
            <a:r>
              <a:rPr lang="el-GR" sz="11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1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el-GR" sz="11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l-GR" sz="11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ανοίγει η ιστοσελίδα της αντίστοιχης Σχολής</a:t>
            </a:r>
            <a:endParaRPr lang="el-GR" sz="11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2" name="Ορθογώνιο 11"/>
          <xdr:cNvSpPr/>
        </xdr:nvSpPr>
        <xdr:spPr>
          <a:xfrm>
            <a:off x="23324336" y="2180570"/>
            <a:ext cx="4032003" cy="934255"/>
          </a:xfrm>
          <a:prstGeom prst="rect">
            <a:avLst/>
          </a:prstGeom>
          <a:solidFill>
            <a:schemeClr val="bg1">
              <a:lumMod val="75000"/>
            </a:schemeClr>
          </a:solidFill>
          <a:ln w="3175"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001">
            <a:schemeClr val="lt1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l-GR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Σχολές</a:t>
            </a:r>
            <a:r>
              <a:rPr lang="el-GR" sz="11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που  απαιτούν  Ειδικό Μάθημα</a:t>
            </a:r>
          </a:p>
          <a:p>
            <a:pPr algn="ctr"/>
            <a:endParaRPr lang="el-GR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l-GR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* Αυτός ο χρωματισμός εμφανίζεται αν δεν έχετε δώσει το Ειδικό Μάθημα ή  αν ο βαθμός ειναι μικρότερος από το 10</a:t>
            </a:r>
            <a:endParaRPr lang="el-GR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3" name="Ορθογώνιο 12"/>
          <xdr:cNvSpPr/>
        </xdr:nvSpPr>
        <xdr:spPr>
          <a:xfrm>
            <a:off x="23324336" y="1174449"/>
            <a:ext cx="4032003" cy="944522"/>
          </a:xfrm>
          <a:prstGeom prst="rect">
            <a:avLst/>
          </a:prstGeom>
          <a:solidFill>
            <a:sysClr val="window" lastClr="FFFFFF"/>
          </a:solidFill>
          <a:ln w="3175"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001">
            <a:schemeClr val="lt1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l-GR" sz="1100" b="1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Σχολές</a:t>
            </a:r>
            <a:r>
              <a:rPr lang="el-GR" sz="1100" b="1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που απαιτούν περισσότερα  Μόρια</a:t>
            </a:r>
          </a:p>
          <a:p>
            <a:pPr algn="ctr"/>
            <a:endParaRPr lang="el-GR" sz="11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l-GR" sz="1100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* Στη στήλη </a:t>
            </a:r>
            <a:r>
              <a:rPr lang="el-GR" sz="1100" b="1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Διαφορά Μορίων </a:t>
            </a:r>
            <a:r>
              <a:rPr lang="el-GR" sz="1100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εμφανίζονται τα μόρια </a:t>
            </a:r>
          </a:p>
          <a:p>
            <a:pPr algn="ctr"/>
            <a:r>
              <a:rPr lang="el-GR" sz="1100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που απαιτούνται  για να επιτύχετε στην σχολή </a:t>
            </a:r>
            <a:endParaRPr lang="el-GR" sz="11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prd.uth.gr/" TargetMode="External"/><Relationship Id="rId299" Type="http://schemas.openxmlformats.org/officeDocument/2006/relationships/hyperlink" Target="http://www.otek.edu.gr/" TargetMode="External"/><Relationship Id="rId21" Type="http://schemas.openxmlformats.org/officeDocument/2006/relationships/hyperlink" Target="http://www.ppp.uoa.gr/" TargetMode="External"/><Relationship Id="rId63" Type="http://schemas.openxmlformats.org/officeDocument/2006/relationships/hyperlink" Target="http://www.psed.duth.gr/" TargetMode="External"/><Relationship Id="rId159" Type="http://schemas.openxmlformats.org/officeDocument/2006/relationships/hyperlink" Target="http://www.pharm.uoa.gr/" TargetMode="External"/><Relationship Id="rId324" Type="http://schemas.openxmlformats.org/officeDocument/2006/relationships/hyperlink" Target="http://www.teiath.gr/seyp/new_midwifery/" TargetMode="External"/><Relationship Id="rId366" Type="http://schemas.openxmlformats.org/officeDocument/2006/relationships/hyperlink" Target="https://www.teilar.gr/tmimata/tmima.php?tid=25" TargetMode="External"/><Relationship Id="rId170" Type="http://schemas.openxmlformats.org/officeDocument/2006/relationships/hyperlink" Target="http://www.nurs.uoa.gr/" TargetMode="External"/><Relationship Id="rId226" Type="http://schemas.openxmlformats.org/officeDocument/2006/relationships/hyperlink" Target="http://www.mus.auth.gr/cms/index.php" TargetMode="External"/><Relationship Id="rId433" Type="http://schemas.openxmlformats.org/officeDocument/2006/relationships/hyperlink" Target="http://www.med.uoa.gr/" TargetMode="External"/><Relationship Id="rId268" Type="http://schemas.openxmlformats.org/officeDocument/2006/relationships/hyperlink" Target="http://www.et.teiath.gr/" TargetMode="External"/><Relationship Id="rId475" Type="http://schemas.openxmlformats.org/officeDocument/2006/relationships/printerSettings" Target="../printerSettings/printerSettings4.bin"/><Relationship Id="rId32" Type="http://schemas.openxmlformats.org/officeDocument/2006/relationships/hyperlink" Target="http://www.enl.auth.gr/" TargetMode="External"/><Relationship Id="rId74" Type="http://schemas.openxmlformats.org/officeDocument/2006/relationships/hyperlink" Target="http://www.ppp.uoa.gr/" TargetMode="External"/><Relationship Id="rId128" Type="http://schemas.openxmlformats.org/officeDocument/2006/relationships/hyperlink" Target="http://www.dmst.aueb.gr/index.php/el/" TargetMode="External"/><Relationship Id="rId335" Type="http://schemas.openxmlformats.org/officeDocument/2006/relationships/hyperlink" Target="http://envi.teiion.gr/" TargetMode="External"/><Relationship Id="rId377" Type="http://schemas.openxmlformats.org/officeDocument/2006/relationships/hyperlink" Target="http://accfin.teiep.gr/" TargetMode="External"/><Relationship Id="rId5" Type="http://schemas.openxmlformats.org/officeDocument/2006/relationships/hyperlink" Target="http://www.theol.uoa.gr/" TargetMode="External"/><Relationship Id="rId181" Type="http://schemas.openxmlformats.org/officeDocument/2006/relationships/hyperlink" Target="https://economics.soc.uoc.gr/" TargetMode="External"/><Relationship Id="rId237" Type="http://schemas.openxmlformats.org/officeDocument/2006/relationships/hyperlink" Target="http://www.aeaa.gr/" TargetMode="External"/><Relationship Id="rId402" Type="http://schemas.openxmlformats.org/officeDocument/2006/relationships/hyperlink" Target="http://ikaros.teipir.gr/" TargetMode="External"/><Relationship Id="rId279" Type="http://schemas.openxmlformats.org/officeDocument/2006/relationships/hyperlink" Target="http://www.agritech.teiwest.gr/gr/" TargetMode="External"/><Relationship Id="rId444" Type="http://schemas.openxmlformats.org/officeDocument/2006/relationships/hyperlink" Target="http://conservation.teiion.gr/" TargetMode="External"/><Relationship Id="rId43" Type="http://schemas.openxmlformats.org/officeDocument/2006/relationships/hyperlink" Target="http://www.eled.auth.gr/" TargetMode="External"/><Relationship Id="rId139" Type="http://schemas.openxmlformats.org/officeDocument/2006/relationships/hyperlink" Target="http://www.phys.uoa.gr/" TargetMode="External"/><Relationship Id="rId290" Type="http://schemas.openxmlformats.org/officeDocument/2006/relationships/hyperlink" Target="http://ba-k.teiwm.gr/index.php?lang=el" TargetMode="External"/><Relationship Id="rId304" Type="http://schemas.openxmlformats.org/officeDocument/2006/relationships/hyperlink" Target="http://www.slt.ioa.teiep.gr/" TargetMode="External"/><Relationship Id="rId346" Type="http://schemas.openxmlformats.org/officeDocument/2006/relationships/hyperlink" Target="http://www.autom.teithe.gr/gr/" TargetMode="External"/><Relationship Id="rId388" Type="http://schemas.openxmlformats.org/officeDocument/2006/relationships/hyperlink" Target="http://www.smy.gr/" TargetMode="External"/><Relationship Id="rId85" Type="http://schemas.openxmlformats.org/officeDocument/2006/relationships/hyperlink" Target="http://www.ill.uoa.gr/" TargetMode="External"/><Relationship Id="rId150" Type="http://schemas.openxmlformats.org/officeDocument/2006/relationships/hyperlink" Target="http://www.agr.uth.gr/" TargetMode="External"/><Relationship Id="rId192" Type="http://schemas.openxmlformats.org/officeDocument/2006/relationships/hyperlink" Target="http://www.eled.uowm.gr/" TargetMode="External"/><Relationship Id="rId206" Type="http://schemas.openxmlformats.org/officeDocument/2006/relationships/hyperlink" Target="http://www.unipi.gr/unipi/el/des-home.html" TargetMode="External"/><Relationship Id="rId413" Type="http://schemas.openxmlformats.org/officeDocument/2006/relationships/hyperlink" Target="http://www.teiath.gr/sgtks/new_graphic_arts_technology/" TargetMode="External"/><Relationship Id="rId248" Type="http://schemas.openxmlformats.org/officeDocument/2006/relationships/hyperlink" Target="http://me.teikoz.gr/" TargetMode="External"/><Relationship Id="rId455" Type="http://schemas.openxmlformats.org/officeDocument/2006/relationships/hyperlink" Target="http://logistics.teiste.gr/" TargetMode="External"/><Relationship Id="rId12" Type="http://schemas.openxmlformats.org/officeDocument/2006/relationships/hyperlink" Target="http://www.phil.uoa.gr/" TargetMode="External"/><Relationship Id="rId108" Type="http://schemas.openxmlformats.org/officeDocument/2006/relationships/hyperlink" Target="http://www.actuar.aegean.gr/" TargetMode="External"/><Relationship Id="rId315" Type="http://schemas.openxmlformats.org/officeDocument/2006/relationships/hyperlink" Target="http://www.cosm.teithe.gr/" TargetMode="External"/><Relationship Id="rId357" Type="http://schemas.openxmlformats.org/officeDocument/2006/relationships/hyperlink" Target="http://www.teilar.gr/tmimata/tmima.php?tid=22" TargetMode="External"/><Relationship Id="rId54" Type="http://schemas.openxmlformats.org/officeDocument/2006/relationships/hyperlink" Target="http://www.psychology.uoc.gr/" TargetMode="External"/><Relationship Id="rId96" Type="http://schemas.openxmlformats.org/officeDocument/2006/relationships/hyperlink" Target="http://www.civil.upatras.gr/el/" TargetMode="External"/><Relationship Id="rId161" Type="http://schemas.openxmlformats.org/officeDocument/2006/relationships/hyperlink" Target="http://www.pharm.auth.gr/" TargetMode="External"/><Relationship Id="rId217" Type="http://schemas.openxmlformats.org/officeDocument/2006/relationships/hyperlink" Target="http://www.arch.tuc.gr/" TargetMode="External"/><Relationship Id="rId399" Type="http://schemas.openxmlformats.org/officeDocument/2006/relationships/hyperlink" Target="http://www.nutr.teithe.gr/" TargetMode="External"/><Relationship Id="rId259" Type="http://schemas.openxmlformats.org/officeDocument/2006/relationships/hyperlink" Target="http://www.ee.teihal.gr/" TargetMode="External"/><Relationship Id="rId424" Type="http://schemas.openxmlformats.org/officeDocument/2006/relationships/hyperlink" Target="http://www.loxri.aueb.gr/" TargetMode="External"/><Relationship Id="rId466" Type="http://schemas.openxmlformats.org/officeDocument/2006/relationships/hyperlink" Target="http://eadsa.teicm.gr/" TargetMode="External"/><Relationship Id="rId23" Type="http://schemas.openxmlformats.org/officeDocument/2006/relationships/hyperlink" Target="http://www.edlit.auth.gr/" TargetMode="External"/><Relationship Id="rId119" Type="http://schemas.openxmlformats.org/officeDocument/2006/relationships/hyperlink" Target="http://www.dpem.tuc.gr/" TargetMode="External"/><Relationship Id="rId270" Type="http://schemas.openxmlformats.org/officeDocument/2006/relationships/hyperlink" Target="http://www.tetro.teikal.gr/" TargetMode="External"/><Relationship Id="rId326" Type="http://schemas.openxmlformats.org/officeDocument/2006/relationships/hyperlink" Target="http://phys.teiste.gr/" TargetMode="External"/><Relationship Id="rId65" Type="http://schemas.openxmlformats.org/officeDocument/2006/relationships/hyperlink" Target="http://www.rhodes.aegean.gr/" TargetMode="External"/><Relationship Id="rId130" Type="http://schemas.openxmlformats.org/officeDocument/2006/relationships/hyperlink" Target="http://www.mred.tuc.gr/" TargetMode="External"/><Relationship Id="rId368" Type="http://schemas.openxmlformats.org/officeDocument/2006/relationships/hyperlink" Target="http://ba.teiion.gr/" TargetMode="External"/><Relationship Id="rId172" Type="http://schemas.openxmlformats.org/officeDocument/2006/relationships/hyperlink" Target="http://www.vet.uth.gr/" TargetMode="External"/><Relationship Id="rId228" Type="http://schemas.openxmlformats.org/officeDocument/2006/relationships/hyperlink" Target="http://www.music.uoa.gr/" TargetMode="External"/><Relationship Id="rId435" Type="http://schemas.openxmlformats.org/officeDocument/2006/relationships/hyperlink" Target="http://www.bio.uth.gr/" TargetMode="External"/><Relationship Id="rId281" Type="http://schemas.openxmlformats.org/officeDocument/2006/relationships/hyperlink" Target="http://accounting.sdo.teilar.gr/" TargetMode="External"/><Relationship Id="rId337" Type="http://schemas.openxmlformats.org/officeDocument/2006/relationships/hyperlink" Target="http://www.eln.teilam.gr/" TargetMode="External"/><Relationship Id="rId34" Type="http://schemas.openxmlformats.org/officeDocument/2006/relationships/hyperlink" Target="http://www.frl.uoa.gr/" TargetMode="External"/><Relationship Id="rId76" Type="http://schemas.openxmlformats.org/officeDocument/2006/relationships/hyperlink" Target="http://www.phs.uoa.gr/" TargetMode="External"/><Relationship Id="rId141" Type="http://schemas.openxmlformats.org/officeDocument/2006/relationships/hyperlink" Target="http://www.physics.upatras.gr/" TargetMode="External"/><Relationship Id="rId379" Type="http://schemas.openxmlformats.org/officeDocument/2006/relationships/hyperlink" Target="http://www.ba.teithe.gr/" TargetMode="External"/><Relationship Id="rId7" Type="http://schemas.openxmlformats.org/officeDocument/2006/relationships/hyperlink" Target="http://kalamata.uop.gr/~hamccd" TargetMode="External"/><Relationship Id="rId183" Type="http://schemas.openxmlformats.org/officeDocument/2006/relationships/hyperlink" Target="http://efp.aua.gr/" TargetMode="External"/><Relationship Id="rId239" Type="http://schemas.openxmlformats.org/officeDocument/2006/relationships/hyperlink" Target="http://www.aeaa.gr/" TargetMode="External"/><Relationship Id="rId390" Type="http://schemas.openxmlformats.org/officeDocument/2006/relationships/hyperlink" Target="http://www.astynomia.gr/index.php?option=ozo_content&amp;perform=view&amp;id=5074&amp;Itemid=52&amp;lang=&amp;lang=" TargetMode="External"/><Relationship Id="rId404" Type="http://schemas.openxmlformats.org/officeDocument/2006/relationships/hyperlink" Target="http://www.teiath.gr/seyp/new_occupational_therapy/" TargetMode="External"/><Relationship Id="rId446" Type="http://schemas.openxmlformats.org/officeDocument/2006/relationships/hyperlink" Target="https://www.yen.gr/" TargetMode="External"/><Relationship Id="rId250" Type="http://schemas.openxmlformats.org/officeDocument/2006/relationships/hyperlink" Target="http://www.env.duth.gr/" TargetMode="External"/><Relationship Id="rId292" Type="http://schemas.openxmlformats.org/officeDocument/2006/relationships/hyperlink" Target="http://flmc.teiep.gr/flmc_gr/" TargetMode="External"/><Relationship Id="rId306" Type="http://schemas.openxmlformats.org/officeDocument/2006/relationships/hyperlink" Target="http://www.mls.teithe.gr/" TargetMode="External"/><Relationship Id="rId45" Type="http://schemas.openxmlformats.org/officeDocument/2006/relationships/hyperlink" Target="http://www.eled.duth.gr/" TargetMode="External"/><Relationship Id="rId87" Type="http://schemas.openxmlformats.org/officeDocument/2006/relationships/hyperlink" Target="http://www.bscc.duth.gr/" TargetMode="External"/><Relationship Id="rId110" Type="http://schemas.openxmlformats.org/officeDocument/2006/relationships/hyperlink" Target="http://www.inf.uth.gr/" TargetMode="External"/><Relationship Id="rId348" Type="http://schemas.openxmlformats.org/officeDocument/2006/relationships/hyperlink" Target="http://www.cs.teilar.gr/CS/Home.jsp" TargetMode="External"/><Relationship Id="rId152" Type="http://schemas.openxmlformats.org/officeDocument/2006/relationships/hyperlink" Target="http://www.biol.uoa.gr/" TargetMode="External"/><Relationship Id="rId194" Type="http://schemas.openxmlformats.org/officeDocument/2006/relationships/hyperlink" Target="http://www.uom.gr/index.php?tmima=5&amp;categorymenu=2" TargetMode="External"/><Relationship Id="rId208" Type="http://schemas.openxmlformats.org/officeDocument/2006/relationships/hyperlink" Target="http://www.polsci.auth.gr/" TargetMode="External"/><Relationship Id="rId415" Type="http://schemas.openxmlformats.org/officeDocument/2006/relationships/hyperlink" Target="http://users.teilar.gr/~maglaras/" TargetMode="External"/><Relationship Id="rId457" Type="http://schemas.openxmlformats.org/officeDocument/2006/relationships/hyperlink" Target="http://ssas.army.gr/" TargetMode="External"/><Relationship Id="rId261" Type="http://schemas.openxmlformats.org/officeDocument/2006/relationships/hyperlink" Target="http://www.electronics.teipir.gr/" TargetMode="External"/><Relationship Id="rId14" Type="http://schemas.openxmlformats.org/officeDocument/2006/relationships/hyperlink" Target="http://www.lit.auth.gr/" TargetMode="External"/><Relationship Id="rId56" Type="http://schemas.openxmlformats.org/officeDocument/2006/relationships/hyperlink" Target="http://cmc.panteion.gr/" TargetMode="External"/><Relationship Id="rId317" Type="http://schemas.openxmlformats.org/officeDocument/2006/relationships/hyperlink" Target="http://www.teiath.gr/seyp/nursing_a/" TargetMode="External"/><Relationship Id="rId359" Type="http://schemas.openxmlformats.org/officeDocument/2006/relationships/hyperlink" Target="http://www.teikav.edu.gr/portal/index.php/el/studies/bachelors/steg/bsc-oenology" TargetMode="External"/><Relationship Id="rId98" Type="http://schemas.openxmlformats.org/officeDocument/2006/relationships/hyperlink" Target="http://www.civ.uth.gr/" TargetMode="External"/><Relationship Id="rId121" Type="http://schemas.openxmlformats.org/officeDocument/2006/relationships/hyperlink" Target="http://www.arch.upatras.gr/" TargetMode="External"/><Relationship Id="rId163" Type="http://schemas.openxmlformats.org/officeDocument/2006/relationships/hyperlink" Target="http://www.ddns.hua.gr/" TargetMode="External"/><Relationship Id="rId219" Type="http://schemas.openxmlformats.org/officeDocument/2006/relationships/hyperlink" Target="http://www.socadm.duth.gr/" TargetMode="External"/><Relationship Id="rId370" Type="http://schemas.openxmlformats.org/officeDocument/2006/relationships/hyperlink" Target="http://www.upatras.gr/el/node/143" TargetMode="External"/><Relationship Id="rId426" Type="http://schemas.openxmlformats.org/officeDocument/2006/relationships/hyperlink" Target="http://www.uom.gr/index.php?tmima=6&amp;categorymenu=2" TargetMode="External"/><Relationship Id="rId230" Type="http://schemas.openxmlformats.org/officeDocument/2006/relationships/hyperlink" Target="http://pedis.uop.gr/" TargetMode="External"/><Relationship Id="rId468" Type="http://schemas.openxmlformats.org/officeDocument/2006/relationships/hyperlink" Target="http://optiki.teiwest.gr/" TargetMode="External"/><Relationship Id="rId25" Type="http://schemas.openxmlformats.org/officeDocument/2006/relationships/hyperlink" Target="http://phedps.uoi.gr/" TargetMode="External"/><Relationship Id="rId67" Type="http://schemas.openxmlformats.org/officeDocument/2006/relationships/hyperlink" Target="http://www.pre.uth.gr/" TargetMode="External"/><Relationship Id="rId272" Type="http://schemas.openxmlformats.org/officeDocument/2006/relationships/hyperlink" Target="http://www.teiath.gr/sgtks/photography/index.htm" TargetMode="External"/><Relationship Id="rId328" Type="http://schemas.openxmlformats.org/officeDocument/2006/relationships/hyperlink" Target="http://www.teiath.gr/seyp/health/" TargetMode="External"/><Relationship Id="rId132" Type="http://schemas.openxmlformats.org/officeDocument/2006/relationships/hyperlink" Target="http://www.math.auth.gr/" TargetMode="External"/><Relationship Id="rId174" Type="http://schemas.openxmlformats.org/officeDocument/2006/relationships/hyperlink" Target="http://www.de.aueb.gr/" TargetMode="External"/><Relationship Id="rId381" Type="http://schemas.openxmlformats.org/officeDocument/2006/relationships/hyperlink" Target="http://architecture.uoi.gr/" TargetMode="External"/><Relationship Id="rId241" Type="http://schemas.openxmlformats.org/officeDocument/2006/relationships/hyperlink" Target="http://civil.teipir.gr/" TargetMode="External"/><Relationship Id="rId437" Type="http://schemas.openxmlformats.org/officeDocument/2006/relationships/hyperlink" Target="http://www.for.auth.gr/" TargetMode="External"/><Relationship Id="rId36" Type="http://schemas.openxmlformats.org/officeDocument/2006/relationships/hyperlink" Target="http://www.frl.auth.gr/" TargetMode="External"/><Relationship Id="rId283" Type="http://schemas.openxmlformats.org/officeDocument/2006/relationships/hyperlink" Target="http://www.teihal.gr/acc/welcome.asp" TargetMode="External"/><Relationship Id="rId339" Type="http://schemas.openxmlformats.org/officeDocument/2006/relationships/hyperlink" Target="http://www.cs.teiath.gr/" TargetMode="External"/><Relationship Id="rId78" Type="http://schemas.openxmlformats.org/officeDocument/2006/relationships/hyperlink" Target="http://www.philology-upatras.gr/el/home" TargetMode="External"/><Relationship Id="rId101" Type="http://schemas.openxmlformats.org/officeDocument/2006/relationships/hyperlink" Target="http://www.meng.auth.gr/el.html" TargetMode="External"/><Relationship Id="rId143" Type="http://schemas.openxmlformats.org/officeDocument/2006/relationships/hyperlink" Target="http://www.chem.uoa.gr/" TargetMode="External"/><Relationship Id="rId185" Type="http://schemas.openxmlformats.org/officeDocument/2006/relationships/hyperlink" Target="http://gbt.aua.gr/el/" TargetMode="External"/><Relationship Id="rId350" Type="http://schemas.openxmlformats.org/officeDocument/2006/relationships/hyperlink" Target="http://www.epp.teicrete.gr/" TargetMode="External"/><Relationship Id="rId406" Type="http://schemas.openxmlformats.org/officeDocument/2006/relationships/hyperlink" Target="http://www.teiath.gr/sdo/lis/?lang=el" TargetMode="External"/><Relationship Id="rId9" Type="http://schemas.openxmlformats.org/officeDocument/2006/relationships/hyperlink" Target="http://www.helit.duth.gr/" TargetMode="External"/><Relationship Id="rId210" Type="http://schemas.openxmlformats.org/officeDocument/2006/relationships/hyperlink" Target="http://econ.uop.gr/~econ" TargetMode="External"/><Relationship Id="rId392" Type="http://schemas.openxmlformats.org/officeDocument/2006/relationships/hyperlink" Target="http://www.smy.gr/" TargetMode="External"/><Relationship Id="rId448" Type="http://schemas.openxmlformats.org/officeDocument/2006/relationships/hyperlink" Target="https://academy.fireservice.gr/" TargetMode="External"/><Relationship Id="rId252" Type="http://schemas.openxmlformats.org/officeDocument/2006/relationships/hyperlink" Target="http://www.teihal.gr/mec/welcome.asp" TargetMode="External"/><Relationship Id="rId294" Type="http://schemas.openxmlformats.org/officeDocument/2006/relationships/hyperlink" Target="http://www.teipir.gr/index.php/el/departments-3/stef-2/tde" TargetMode="External"/><Relationship Id="rId308" Type="http://schemas.openxmlformats.org/officeDocument/2006/relationships/hyperlink" Target="http://www.teiath.gr/seyp/x-ray_radiology/index.html" TargetMode="External"/><Relationship Id="rId47" Type="http://schemas.openxmlformats.org/officeDocument/2006/relationships/hyperlink" Target="http://www.hua.gr/index.php?option=com_content&amp;view=article&amp;id=62&amp;Itemid=306&amp;lang=el" TargetMode="External"/><Relationship Id="rId89" Type="http://schemas.openxmlformats.org/officeDocument/2006/relationships/hyperlink" Target="http://www.turkmas.uoa.gr/" TargetMode="External"/><Relationship Id="rId112" Type="http://schemas.openxmlformats.org/officeDocument/2006/relationships/hyperlink" Target="http://www.fme.aegean.gr/" TargetMode="External"/><Relationship Id="rId154" Type="http://schemas.openxmlformats.org/officeDocument/2006/relationships/hyperlink" Target="http://www.biology.upatras.gr/" TargetMode="External"/><Relationship Id="rId361" Type="http://schemas.openxmlformats.org/officeDocument/2006/relationships/hyperlink" Target="http://doeptm-teiwest.gr/" TargetMode="External"/><Relationship Id="rId196" Type="http://schemas.openxmlformats.org/officeDocument/2006/relationships/hyperlink" Target="http://www.cs.unipi.gr/" TargetMode="External"/><Relationship Id="rId417" Type="http://schemas.openxmlformats.org/officeDocument/2006/relationships/hyperlink" Target="http://md.teikav.edu.gr/" TargetMode="External"/><Relationship Id="rId459" Type="http://schemas.openxmlformats.org/officeDocument/2006/relationships/hyperlink" Target="http://ssas.army.gr/" TargetMode="External"/><Relationship Id="rId16" Type="http://schemas.openxmlformats.org/officeDocument/2006/relationships/hyperlink" Target="http://philology.uoi.gr/" TargetMode="External"/><Relationship Id="rId221" Type="http://schemas.openxmlformats.org/officeDocument/2006/relationships/hyperlink" Target="http://www.dflti.ionio.gr/" TargetMode="External"/><Relationship Id="rId263" Type="http://schemas.openxmlformats.org/officeDocument/2006/relationships/hyperlink" Target="http://inf.teiste.gr/" TargetMode="External"/><Relationship Id="rId319" Type="http://schemas.openxmlformats.org/officeDocument/2006/relationships/hyperlink" Target="http://nurs.teiwest.gr/" TargetMode="External"/><Relationship Id="rId470" Type="http://schemas.openxmlformats.org/officeDocument/2006/relationships/hyperlink" Target="http://kastoria.teiwm.gr/intrade/" TargetMode="External"/><Relationship Id="rId58" Type="http://schemas.openxmlformats.org/officeDocument/2006/relationships/hyperlink" Target="http://web.xrh.unipi.gr/" TargetMode="External"/><Relationship Id="rId123" Type="http://schemas.openxmlformats.org/officeDocument/2006/relationships/hyperlink" Target="http://www.arch.duth.gr/" TargetMode="External"/><Relationship Id="rId330" Type="http://schemas.openxmlformats.org/officeDocument/2006/relationships/hyperlink" Target="http://www.teiath.gr/seyp/early_childhood_education/" TargetMode="External"/><Relationship Id="rId165" Type="http://schemas.openxmlformats.org/officeDocument/2006/relationships/hyperlink" Target="http://www.med.uth.gr/" TargetMode="External"/><Relationship Id="rId372" Type="http://schemas.openxmlformats.org/officeDocument/2006/relationships/hyperlink" Target="http://ba-g.teiwm.gr/index.php?lang=el" TargetMode="External"/><Relationship Id="rId428" Type="http://schemas.openxmlformats.org/officeDocument/2006/relationships/hyperlink" Target="http://www.ece.tuc.gr/" TargetMode="External"/><Relationship Id="rId232" Type="http://schemas.openxmlformats.org/officeDocument/2006/relationships/hyperlink" Target="http://www.aeaa.gr/" TargetMode="External"/><Relationship Id="rId274" Type="http://schemas.openxmlformats.org/officeDocument/2006/relationships/hyperlink" Target="http://www.teiath.gr/sgtks/saet/" TargetMode="External"/><Relationship Id="rId27" Type="http://schemas.openxmlformats.org/officeDocument/2006/relationships/hyperlink" Target="http://pubadmin.panteion.gr/" TargetMode="External"/><Relationship Id="rId69" Type="http://schemas.openxmlformats.org/officeDocument/2006/relationships/hyperlink" Target="http://www.ece.uth.gr/" TargetMode="External"/><Relationship Id="rId134" Type="http://schemas.openxmlformats.org/officeDocument/2006/relationships/hyperlink" Target="http://www.math.upatras.gr/" TargetMode="External"/><Relationship Id="rId80" Type="http://schemas.openxmlformats.org/officeDocument/2006/relationships/hyperlink" Target="http://www.ha.uth.gr/gr" TargetMode="External"/><Relationship Id="rId176" Type="http://schemas.openxmlformats.org/officeDocument/2006/relationships/hyperlink" Target="http://www.mbc.aueb.gr/" TargetMode="External"/><Relationship Id="rId341" Type="http://schemas.openxmlformats.org/officeDocument/2006/relationships/hyperlink" Target="http://platon.teipir.gr/new/ecs/index.html" TargetMode="External"/><Relationship Id="rId383" Type="http://schemas.openxmlformats.org/officeDocument/2006/relationships/hyperlink" Target="http://www.mcw.gov.cy/mcw/dms/dms.nsf/academy_gr/9FFAB9D8C670065DC22572AE0054AB64?OpenDocument" TargetMode="External"/><Relationship Id="rId439" Type="http://schemas.openxmlformats.org/officeDocument/2006/relationships/hyperlink" Target="http://www.ds.unipi.gr/" TargetMode="External"/><Relationship Id="rId201" Type="http://schemas.openxmlformats.org/officeDocument/2006/relationships/hyperlink" Target="http://www.deapt.upatras.gr/" TargetMode="External"/><Relationship Id="rId243" Type="http://schemas.openxmlformats.org/officeDocument/2006/relationships/hyperlink" Target="http://www.civil.teilar.gr/" TargetMode="External"/><Relationship Id="rId285" Type="http://schemas.openxmlformats.org/officeDocument/2006/relationships/hyperlink" Target="http://www.teiath.gr/sdo/de/" TargetMode="External"/><Relationship Id="rId450" Type="http://schemas.openxmlformats.org/officeDocument/2006/relationships/hyperlink" Target="http://www.unipi.gr/unipi/el/sta-home.html" TargetMode="External"/><Relationship Id="rId38" Type="http://schemas.openxmlformats.org/officeDocument/2006/relationships/hyperlink" Target="http://www.gs.uoa.gr/" TargetMode="External"/><Relationship Id="rId103" Type="http://schemas.openxmlformats.org/officeDocument/2006/relationships/hyperlink" Target="http://www.mead.upatras.gr/" TargetMode="External"/><Relationship Id="rId310" Type="http://schemas.openxmlformats.org/officeDocument/2006/relationships/hyperlink" Target="http://www.teiath.gr/seyp/dental_technology" TargetMode="External"/><Relationship Id="rId91" Type="http://schemas.openxmlformats.org/officeDocument/2006/relationships/hyperlink" Target="http://sparti.uop.gr/~nosil" TargetMode="External"/><Relationship Id="rId145" Type="http://schemas.openxmlformats.org/officeDocument/2006/relationships/hyperlink" Target="http://www.chem.uoi.gr/" TargetMode="External"/><Relationship Id="rId187" Type="http://schemas.openxmlformats.org/officeDocument/2006/relationships/hyperlink" Target="http://afp.aua.gr/" TargetMode="External"/><Relationship Id="rId352" Type="http://schemas.openxmlformats.org/officeDocument/2006/relationships/hyperlink" Target="http://www.loxri.teikal.gr/" TargetMode="External"/><Relationship Id="rId394" Type="http://schemas.openxmlformats.org/officeDocument/2006/relationships/hyperlink" Target="https://www.teicrete.gr/el/tmm/7772" TargetMode="External"/><Relationship Id="rId408" Type="http://schemas.openxmlformats.org/officeDocument/2006/relationships/hyperlink" Target="http://acc.teipir.gr/" TargetMode="External"/><Relationship Id="rId212" Type="http://schemas.openxmlformats.org/officeDocument/2006/relationships/hyperlink" Target="https://www.plandevel.auth.gr/" TargetMode="External"/><Relationship Id="rId254" Type="http://schemas.openxmlformats.org/officeDocument/2006/relationships/hyperlink" Target="http://www.ele.teipat.gr/" TargetMode="External"/><Relationship Id="rId49" Type="http://schemas.openxmlformats.org/officeDocument/2006/relationships/hyperlink" Target="http://www.theatre.uoa.gr/" TargetMode="External"/><Relationship Id="rId114" Type="http://schemas.openxmlformats.org/officeDocument/2006/relationships/hyperlink" Target="http://www.pme.duth.gr/" TargetMode="External"/><Relationship Id="rId296" Type="http://schemas.openxmlformats.org/officeDocument/2006/relationships/hyperlink" Target="http://de.teilar.gr/" TargetMode="External"/><Relationship Id="rId461" Type="http://schemas.openxmlformats.org/officeDocument/2006/relationships/hyperlink" Target="http://ssas.army.gr/" TargetMode="External"/><Relationship Id="rId60" Type="http://schemas.openxmlformats.org/officeDocument/2006/relationships/hyperlink" Target="http://www.maritime-studies.gr/" TargetMode="External"/><Relationship Id="rId156" Type="http://schemas.openxmlformats.org/officeDocument/2006/relationships/hyperlink" Target="http://www.geol.uoa.gr/" TargetMode="External"/><Relationship Id="rId198" Type="http://schemas.openxmlformats.org/officeDocument/2006/relationships/hyperlink" Target="http://tab.ionio.gr/" TargetMode="External"/><Relationship Id="rId321" Type="http://schemas.openxmlformats.org/officeDocument/2006/relationships/hyperlink" Target="http://www.nos.teilam.gr/" TargetMode="External"/><Relationship Id="rId363" Type="http://schemas.openxmlformats.org/officeDocument/2006/relationships/hyperlink" Target="http://www.steg.teicrete.gr/fp/" TargetMode="External"/><Relationship Id="rId419" Type="http://schemas.openxmlformats.org/officeDocument/2006/relationships/hyperlink" Target="http://www.icte.uowm.gr/" TargetMode="External"/><Relationship Id="rId223" Type="http://schemas.openxmlformats.org/officeDocument/2006/relationships/hyperlink" Target="http://www.phed-sr.auth.gr/" TargetMode="External"/><Relationship Id="rId430" Type="http://schemas.openxmlformats.org/officeDocument/2006/relationships/hyperlink" Target="http://www.med.uoc.gr/" TargetMode="External"/><Relationship Id="rId18" Type="http://schemas.openxmlformats.org/officeDocument/2006/relationships/hyperlink" Target="http://www.philology.uoc.gr/gr.htm" TargetMode="External"/><Relationship Id="rId265" Type="http://schemas.openxmlformats.org/officeDocument/2006/relationships/hyperlink" Target="http://www.tg.teiath.gr/topografias/index_el.html" TargetMode="External"/><Relationship Id="rId472" Type="http://schemas.openxmlformats.org/officeDocument/2006/relationships/hyperlink" Target="http://www.unipi.gr/unipi/el/des-home.html" TargetMode="External"/><Relationship Id="rId125" Type="http://schemas.openxmlformats.org/officeDocument/2006/relationships/hyperlink" Target="http://www.cheng.auth.gr/" TargetMode="External"/><Relationship Id="rId167" Type="http://schemas.openxmlformats.org/officeDocument/2006/relationships/hyperlink" Target="http://www.med.duth.gr/" TargetMode="External"/><Relationship Id="rId332" Type="http://schemas.openxmlformats.org/officeDocument/2006/relationships/hyperlink" Target="http://www.bc.teithe.gr/" TargetMode="External"/><Relationship Id="rId374" Type="http://schemas.openxmlformats.org/officeDocument/2006/relationships/hyperlink" Target="https://www.teicrete.gr/accfin/el/node/184" TargetMode="External"/><Relationship Id="rId71" Type="http://schemas.openxmlformats.org/officeDocument/2006/relationships/hyperlink" Target="https://www.auth.gr/thea" TargetMode="External"/><Relationship Id="rId234" Type="http://schemas.openxmlformats.org/officeDocument/2006/relationships/hyperlink" Target="http://www.aeaa.gr/" TargetMode="External"/><Relationship Id="rId2" Type="http://schemas.openxmlformats.org/officeDocument/2006/relationships/hyperlink" Target="http://dit.uop.gr/" TargetMode="External"/><Relationship Id="rId29" Type="http://schemas.openxmlformats.org/officeDocument/2006/relationships/hyperlink" Target="http://sociology.panteion.gr/" TargetMode="External"/><Relationship Id="rId276" Type="http://schemas.openxmlformats.org/officeDocument/2006/relationships/hyperlink" Target="https://www.teicrete.gr/el/tmfp/8588" TargetMode="External"/><Relationship Id="rId441" Type="http://schemas.openxmlformats.org/officeDocument/2006/relationships/hyperlink" Target="http://www.math.uoi.gr/" TargetMode="External"/><Relationship Id="rId40" Type="http://schemas.openxmlformats.org/officeDocument/2006/relationships/hyperlink" Target="http://www.del.auth.gr/" TargetMode="External"/><Relationship Id="rId136" Type="http://schemas.openxmlformats.org/officeDocument/2006/relationships/hyperlink" Target="http://www.mar.aegean.gr/index_el.php" TargetMode="External"/><Relationship Id="rId178" Type="http://schemas.openxmlformats.org/officeDocument/2006/relationships/hyperlink" Target="http://www.uom.gr/index.php?tmima=3&amp;categorymenu=2" TargetMode="External"/><Relationship Id="rId301" Type="http://schemas.openxmlformats.org/officeDocument/2006/relationships/hyperlink" Target="http://www.aigio.teipat.gr/" TargetMode="External"/><Relationship Id="rId343" Type="http://schemas.openxmlformats.org/officeDocument/2006/relationships/hyperlink" Target="http://www.teiath.gr/stetrod/food_technology/2tmhmagr.html" TargetMode="External"/><Relationship Id="rId82" Type="http://schemas.openxmlformats.org/officeDocument/2006/relationships/hyperlink" Target="http://deps.panteion.gr/index.php/el/" TargetMode="External"/><Relationship Id="rId203" Type="http://schemas.openxmlformats.org/officeDocument/2006/relationships/hyperlink" Target="http://www.soc.uoc.gr/political/" TargetMode="External"/><Relationship Id="rId385" Type="http://schemas.openxmlformats.org/officeDocument/2006/relationships/hyperlink" Target="http://www.hellenicnavy.gr/" TargetMode="External"/><Relationship Id="rId245" Type="http://schemas.openxmlformats.org/officeDocument/2006/relationships/hyperlink" Target="http://ikaros.teipir.gr/mecheng" TargetMode="External"/><Relationship Id="rId287" Type="http://schemas.openxmlformats.org/officeDocument/2006/relationships/hyperlink" Target="http://me-id.teiwm.gr/index.php?lang=el" TargetMode="External"/><Relationship Id="rId410" Type="http://schemas.openxmlformats.org/officeDocument/2006/relationships/hyperlink" Target="http://bg.teiion.gr/index.php?lang=el" TargetMode="External"/><Relationship Id="rId452" Type="http://schemas.openxmlformats.org/officeDocument/2006/relationships/hyperlink" Target="http://logistics.teiste.gr/" TargetMode="External"/><Relationship Id="rId30" Type="http://schemas.openxmlformats.org/officeDocument/2006/relationships/hyperlink" Target="http://www.enl.uoa.gr/" TargetMode="External"/><Relationship Id="rId105" Type="http://schemas.openxmlformats.org/officeDocument/2006/relationships/hyperlink" Target="http://www.ceid.upatras.gr/" TargetMode="External"/><Relationship Id="rId126" Type="http://schemas.openxmlformats.org/officeDocument/2006/relationships/hyperlink" Target="http://www.syros.aegean.gr/" TargetMode="External"/><Relationship Id="rId147" Type="http://schemas.openxmlformats.org/officeDocument/2006/relationships/hyperlink" Target="http://www.env.uwg.gr/" TargetMode="External"/><Relationship Id="rId168" Type="http://schemas.openxmlformats.org/officeDocument/2006/relationships/hyperlink" Target="http://www.dent.uoa.gr/" TargetMode="External"/><Relationship Id="rId312" Type="http://schemas.openxmlformats.org/officeDocument/2006/relationships/hyperlink" Target="http://www.teiath.gr/seyp/public_health/" TargetMode="External"/><Relationship Id="rId333" Type="http://schemas.openxmlformats.org/officeDocument/2006/relationships/hyperlink" Target="http://tlpm.teiep.gr/" TargetMode="External"/><Relationship Id="rId354" Type="http://schemas.openxmlformats.org/officeDocument/2006/relationships/hyperlink" Target="http://www.tesyd.teimes.gr/w/" TargetMode="External"/><Relationship Id="rId51" Type="http://schemas.openxmlformats.org/officeDocument/2006/relationships/hyperlink" Target="http://www.media.uoa.gr/" TargetMode="External"/><Relationship Id="rId72" Type="http://schemas.openxmlformats.org/officeDocument/2006/relationships/hyperlink" Target="http://www.theaterst.upatras.gr/" TargetMode="External"/><Relationship Id="rId93" Type="http://schemas.openxmlformats.org/officeDocument/2006/relationships/hyperlink" Target="http://www.materials.uoc.gr/" TargetMode="External"/><Relationship Id="rId189" Type="http://schemas.openxmlformats.org/officeDocument/2006/relationships/hyperlink" Target="http://www.stat-athens.aueb.gr/gr/frames" TargetMode="External"/><Relationship Id="rId375" Type="http://schemas.openxmlformats.org/officeDocument/2006/relationships/hyperlink" Target="http://af.teiwm.gr/index.php?lang=el" TargetMode="External"/><Relationship Id="rId396" Type="http://schemas.openxmlformats.org/officeDocument/2006/relationships/hyperlink" Target="http://epdo.grevena.teikoz.gr/" TargetMode="External"/><Relationship Id="rId3" Type="http://schemas.openxmlformats.org/officeDocument/2006/relationships/hyperlink" Target="http://www.cs.uth.gr/index.php/el/" TargetMode="External"/><Relationship Id="rId214" Type="http://schemas.openxmlformats.org/officeDocument/2006/relationships/hyperlink" Target="http://www.ionio.gr/depts/avarts" TargetMode="External"/><Relationship Id="rId235" Type="http://schemas.openxmlformats.org/officeDocument/2006/relationships/hyperlink" Target="http://www.aeaa.gr/" TargetMode="External"/><Relationship Id="rId256" Type="http://schemas.openxmlformats.org/officeDocument/2006/relationships/hyperlink" Target="http://ed.teikav.edu.gr/dee/" TargetMode="External"/><Relationship Id="rId277" Type="http://schemas.openxmlformats.org/officeDocument/2006/relationships/hyperlink" Target="http://www.teidasoponias.gr/" TargetMode="External"/><Relationship Id="rId298" Type="http://schemas.openxmlformats.org/officeDocument/2006/relationships/hyperlink" Target="http://www.tour.teicrete.gr/" TargetMode="External"/><Relationship Id="rId400" Type="http://schemas.openxmlformats.org/officeDocument/2006/relationships/hyperlink" Target="http://www.teipir.gr/index.php/el/departments-3/stef-2/tde" TargetMode="External"/><Relationship Id="rId421" Type="http://schemas.openxmlformats.org/officeDocument/2006/relationships/hyperlink" Target="http://www.agro.duth.gr/" TargetMode="External"/><Relationship Id="rId442" Type="http://schemas.openxmlformats.org/officeDocument/2006/relationships/hyperlink" Target="http://www.chemeng.ntua.gr/" TargetMode="External"/><Relationship Id="rId463" Type="http://schemas.openxmlformats.org/officeDocument/2006/relationships/hyperlink" Target="http://koin_erg.teiwest.gr/" TargetMode="External"/><Relationship Id="rId116" Type="http://schemas.openxmlformats.org/officeDocument/2006/relationships/hyperlink" Target="http://www.topo.auth.gr/" TargetMode="External"/><Relationship Id="rId137" Type="http://schemas.openxmlformats.org/officeDocument/2006/relationships/hyperlink" Target="http://www.math.uoc.gr/" TargetMode="External"/><Relationship Id="rId158" Type="http://schemas.openxmlformats.org/officeDocument/2006/relationships/hyperlink" Target="http://www.geology.upatras.gr/" TargetMode="External"/><Relationship Id="rId302" Type="http://schemas.openxmlformats.org/officeDocument/2006/relationships/hyperlink" Target="http://www.phys.teithe.gr/" TargetMode="External"/><Relationship Id="rId323" Type="http://schemas.openxmlformats.org/officeDocument/2006/relationships/hyperlink" Target="http://nursing.ioa.teiep.gr/" TargetMode="External"/><Relationship Id="rId344" Type="http://schemas.openxmlformats.org/officeDocument/2006/relationships/hyperlink" Target="http://www.food.teithe.gr/" TargetMode="External"/><Relationship Id="rId20" Type="http://schemas.openxmlformats.org/officeDocument/2006/relationships/hyperlink" Target="http://www.law.uoa.gr/" TargetMode="External"/><Relationship Id="rId41" Type="http://schemas.openxmlformats.org/officeDocument/2006/relationships/hyperlink" Target="http://www.fks.uoc.gr/" TargetMode="External"/><Relationship Id="rId62" Type="http://schemas.openxmlformats.org/officeDocument/2006/relationships/hyperlink" Target="http://www.koinpolpanteion.gr/" TargetMode="External"/><Relationship Id="rId83" Type="http://schemas.openxmlformats.org/officeDocument/2006/relationships/hyperlink" Target="http://www.stt.aegean.gr/" TargetMode="External"/><Relationship Id="rId179" Type="http://schemas.openxmlformats.org/officeDocument/2006/relationships/hyperlink" Target="http://www.econ.upatras.gr/" TargetMode="External"/><Relationship Id="rId365" Type="http://schemas.openxmlformats.org/officeDocument/2006/relationships/hyperlink" Target="http://www.teikal.gr/" TargetMode="External"/><Relationship Id="rId386" Type="http://schemas.openxmlformats.org/officeDocument/2006/relationships/hyperlink" Target="http://www.haf.gr/el/career/academies/si" TargetMode="External"/><Relationship Id="rId190" Type="http://schemas.openxmlformats.org/officeDocument/2006/relationships/hyperlink" Target="http://www.di.uoa.gr/" TargetMode="External"/><Relationship Id="rId204" Type="http://schemas.openxmlformats.org/officeDocument/2006/relationships/hyperlink" Target="http://www.bma.upatras.gr/" TargetMode="External"/><Relationship Id="rId225" Type="http://schemas.openxmlformats.org/officeDocument/2006/relationships/hyperlink" Target="http://www.pe.uth.gr/" TargetMode="External"/><Relationship Id="rId246" Type="http://schemas.openxmlformats.org/officeDocument/2006/relationships/hyperlink" Target="http://mech.teipat.gr/" TargetMode="External"/><Relationship Id="rId267" Type="http://schemas.openxmlformats.org/officeDocument/2006/relationships/hyperlink" Target="http://www.na.teiath.gr/" TargetMode="External"/><Relationship Id="rId288" Type="http://schemas.openxmlformats.org/officeDocument/2006/relationships/hyperlink" Target="http://www.sdo.teicrete.gr/dep/" TargetMode="External"/><Relationship Id="rId411" Type="http://schemas.openxmlformats.org/officeDocument/2006/relationships/hyperlink" Target="http://www.sparti.teikal.gr/" TargetMode="External"/><Relationship Id="rId432" Type="http://schemas.openxmlformats.org/officeDocument/2006/relationships/hyperlink" Target="http://www.med.upatras.gr/" TargetMode="External"/><Relationship Id="rId453" Type="http://schemas.openxmlformats.org/officeDocument/2006/relationships/hyperlink" Target="http://accounting.teicm.gr/" TargetMode="External"/><Relationship Id="rId474" Type="http://schemas.openxmlformats.org/officeDocument/2006/relationships/hyperlink" Target="https://www.haf.gr/career/academies/" TargetMode="External"/><Relationship Id="rId106" Type="http://schemas.openxmlformats.org/officeDocument/2006/relationships/hyperlink" Target="http://www.csd.uoc.gr/" TargetMode="External"/><Relationship Id="rId127" Type="http://schemas.openxmlformats.org/officeDocument/2006/relationships/hyperlink" Target="http://www.chemeng.upatras.gr/" TargetMode="External"/><Relationship Id="rId313" Type="http://schemas.openxmlformats.org/officeDocument/2006/relationships/hyperlink" Target="http://www.teiath.gr/seyp/optics" TargetMode="External"/><Relationship Id="rId10" Type="http://schemas.openxmlformats.org/officeDocument/2006/relationships/hyperlink" Target="http://www.past.auth.gr/" TargetMode="External"/><Relationship Id="rId31" Type="http://schemas.openxmlformats.org/officeDocument/2006/relationships/hyperlink" Target="http://www.primedu.uoa.gr/" TargetMode="External"/><Relationship Id="rId52" Type="http://schemas.openxmlformats.org/officeDocument/2006/relationships/hyperlink" Target="http://www.soc.uoc.gr/sociology/" TargetMode="External"/><Relationship Id="rId73" Type="http://schemas.openxmlformats.org/officeDocument/2006/relationships/hyperlink" Target="http://psy.panteion.gr/" TargetMode="External"/><Relationship Id="rId94" Type="http://schemas.openxmlformats.org/officeDocument/2006/relationships/hyperlink" Target="http://www.civil.ntua.gr/" TargetMode="External"/><Relationship Id="rId148" Type="http://schemas.openxmlformats.org/officeDocument/2006/relationships/hyperlink" Target="http://www.materials.uoi.gr/" TargetMode="External"/><Relationship Id="rId169" Type="http://schemas.openxmlformats.org/officeDocument/2006/relationships/hyperlink" Target="http://www.dent.auth.gr/index.php" TargetMode="External"/><Relationship Id="rId334" Type="http://schemas.openxmlformats.org/officeDocument/2006/relationships/hyperlink" Target="http://thmo.teiion.gr/" TargetMode="External"/><Relationship Id="rId355" Type="http://schemas.openxmlformats.org/officeDocument/2006/relationships/hyperlink" Target="http://www.food.teilar.gr/" TargetMode="External"/><Relationship Id="rId376" Type="http://schemas.openxmlformats.org/officeDocument/2006/relationships/hyperlink" Target="http://www.teiwest.gr/index.php/schools/economy-school/logistiki" TargetMode="External"/><Relationship Id="rId397" Type="http://schemas.openxmlformats.org/officeDocument/2006/relationships/hyperlink" Target="http://icd.teiser.gr/" TargetMode="External"/><Relationship Id="rId4" Type="http://schemas.openxmlformats.org/officeDocument/2006/relationships/hyperlink" Target="http://www.philosophy.upatras.gr/" TargetMode="External"/><Relationship Id="rId180" Type="http://schemas.openxmlformats.org/officeDocument/2006/relationships/hyperlink" Target="http://www.ba.aegean.gr/" TargetMode="External"/><Relationship Id="rId215" Type="http://schemas.openxmlformats.org/officeDocument/2006/relationships/hyperlink" Target="http://www.culture.uwg.gr/" TargetMode="External"/><Relationship Id="rId236" Type="http://schemas.openxmlformats.org/officeDocument/2006/relationships/hyperlink" Target="http://www.aeaa.gr/" TargetMode="External"/><Relationship Id="rId257" Type="http://schemas.openxmlformats.org/officeDocument/2006/relationships/hyperlink" Target="http://ee.teikoz.gr/" TargetMode="External"/><Relationship Id="rId278" Type="http://schemas.openxmlformats.org/officeDocument/2006/relationships/hyperlink" Target="http://www.karp.teilam.gr/" TargetMode="External"/><Relationship Id="rId401" Type="http://schemas.openxmlformats.org/officeDocument/2006/relationships/hyperlink" Target="https://www.teicrete.gr/el/tem/8593" TargetMode="External"/><Relationship Id="rId422" Type="http://schemas.openxmlformats.org/officeDocument/2006/relationships/hyperlink" Target="http://www.econ.uoi.gr/" TargetMode="External"/><Relationship Id="rId443" Type="http://schemas.openxmlformats.org/officeDocument/2006/relationships/hyperlink" Target="http://nursing.teikav.edu.gr/" TargetMode="External"/><Relationship Id="rId464" Type="http://schemas.openxmlformats.org/officeDocument/2006/relationships/hyperlink" Target="http://la.teikav.edu.gr/la/" TargetMode="External"/><Relationship Id="rId303" Type="http://schemas.openxmlformats.org/officeDocument/2006/relationships/hyperlink" Target="http://www.logoth.teiwest.gr/" TargetMode="External"/><Relationship Id="rId42" Type="http://schemas.openxmlformats.org/officeDocument/2006/relationships/hyperlink" Target="http://www.itl.auth.gr/" TargetMode="External"/><Relationship Id="rId84" Type="http://schemas.openxmlformats.org/officeDocument/2006/relationships/hyperlink" Target="http://www.rhodes.aegean.gr/" TargetMode="External"/><Relationship Id="rId138" Type="http://schemas.openxmlformats.org/officeDocument/2006/relationships/hyperlink" Target="http://www.math.aegean.gr/" TargetMode="External"/><Relationship Id="rId345" Type="http://schemas.openxmlformats.org/officeDocument/2006/relationships/hyperlink" Target="http://www.teiath.gr/stetrod/oenology/" TargetMode="External"/><Relationship Id="rId387" Type="http://schemas.openxmlformats.org/officeDocument/2006/relationships/hyperlink" Target="http://www.haf.gr/el/career/academies/si" TargetMode="External"/><Relationship Id="rId191" Type="http://schemas.openxmlformats.org/officeDocument/2006/relationships/hyperlink" Target="http://www.mie.uth.gr/index.asp" TargetMode="External"/><Relationship Id="rId205" Type="http://schemas.openxmlformats.org/officeDocument/2006/relationships/hyperlink" Target="http://www.ct.aegean.gr/" TargetMode="External"/><Relationship Id="rId247" Type="http://schemas.openxmlformats.org/officeDocument/2006/relationships/hyperlink" Target="http://www.mech.teilar.gr/" TargetMode="External"/><Relationship Id="rId412" Type="http://schemas.openxmlformats.org/officeDocument/2006/relationships/hyperlink" Target="http://www.vt.teithe.gr/" TargetMode="External"/><Relationship Id="rId107" Type="http://schemas.openxmlformats.org/officeDocument/2006/relationships/hyperlink" Target="http://www.ece.ntua.gr/" TargetMode="External"/><Relationship Id="rId289" Type="http://schemas.openxmlformats.org/officeDocument/2006/relationships/hyperlink" Target="http://business.teiser.gr/" TargetMode="External"/><Relationship Id="rId454" Type="http://schemas.openxmlformats.org/officeDocument/2006/relationships/hyperlink" Target="http://de.teilar.gr/" TargetMode="External"/><Relationship Id="rId11" Type="http://schemas.openxmlformats.org/officeDocument/2006/relationships/hyperlink" Target="http://www.he.duth.gr/" TargetMode="External"/><Relationship Id="rId53" Type="http://schemas.openxmlformats.org/officeDocument/2006/relationships/hyperlink" Target="http://deos.aueb.gr/el/el_home&amp;hp=1" TargetMode="External"/><Relationship Id="rId149" Type="http://schemas.openxmlformats.org/officeDocument/2006/relationships/hyperlink" Target="http://www.agro.auth.gr/" TargetMode="External"/><Relationship Id="rId314" Type="http://schemas.openxmlformats.org/officeDocument/2006/relationships/hyperlink" Target="http://www.teiath.gr/seyp/aesthetics/index.php" TargetMode="External"/><Relationship Id="rId356" Type="http://schemas.openxmlformats.org/officeDocument/2006/relationships/hyperlink" Target="http://dse.teiion.gr/" TargetMode="External"/><Relationship Id="rId398" Type="http://schemas.openxmlformats.org/officeDocument/2006/relationships/hyperlink" Target="http://geope.teikoz.gr/" TargetMode="External"/><Relationship Id="rId95" Type="http://schemas.openxmlformats.org/officeDocument/2006/relationships/hyperlink" Target="http://www.civil.auth.gr/" TargetMode="External"/><Relationship Id="rId160" Type="http://schemas.openxmlformats.org/officeDocument/2006/relationships/hyperlink" Target="http://www.mbg.duth.gr/" TargetMode="External"/><Relationship Id="rId216" Type="http://schemas.openxmlformats.org/officeDocument/2006/relationships/hyperlink" Target="http://www.dib.uth.gr/" TargetMode="External"/><Relationship Id="rId423" Type="http://schemas.openxmlformats.org/officeDocument/2006/relationships/hyperlink" Target="http://www.econ.uth.gr/index.html" TargetMode="External"/><Relationship Id="rId258" Type="http://schemas.openxmlformats.org/officeDocument/2006/relationships/hyperlink" Target="http://www.aspete.gr/index.php/el/" TargetMode="External"/><Relationship Id="rId465" Type="http://schemas.openxmlformats.org/officeDocument/2006/relationships/hyperlink" Target="https://www.teilar.gr/tmimata/tmima.php?tid=16" TargetMode="External"/><Relationship Id="rId22" Type="http://schemas.openxmlformats.org/officeDocument/2006/relationships/hyperlink" Target="http://www.law.auth.gr/" TargetMode="External"/><Relationship Id="rId64" Type="http://schemas.openxmlformats.org/officeDocument/2006/relationships/hyperlink" Target="http://www.uom.gr/index.php?tmima=4&amp;categorymenu=2" TargetMode="External"/><Relationship Id="rId118" Type="http://schemas.openxmlformats.org/officeDocument/2006/relationships/hyperlink" Target="http://www.naval.ntua.gr/" TargetMode="External"/><Relationship Id="rId325" Type="http://schemas.openxmlformats.org/officeDocument/2006/relationships/hyperlink" Target="http://www.midw.teithe.gr/" TargetMode="External"/><Relationship Id="rId367" Type="http://schemas.openxmlformats.org/officeDocument/2006/relationships/hyperlink" Target="http://agrotech.teiwm.gr/index.php?lang=el" TargetMode="External"/><Relationship Id="rId171" Type="http://schemas.openxmlformats.org/officeDocument/2006/relationships/hyperlink" Target="http://www.vet.auth.gr/" TargetMode="External"/><Relationship Id="rId227" Type="http://schemas.openxmlformats.org/officeDocument/2006/relationships/hyperlink" Target="http://www.ionio.gr/depts/music" TargetMode="External"/><Relationship Id="rId269" Type="http://schemas.openxmlformats.org/officeDocument/2006/relationships/hyperlink" Target="http://tean.teikoz.gr/" TargetMode="External"/><Relationship Id="rId434" Type="http://schemas.openxmlformats.org/officeDocument/2006/relationships/hyperlink" Target="http://www.matersci.upatras.gr/" TargetMode="External"/><Relationship Id="rId33" Type="http://schemas.openxmlformats.org/officeDocument/2006/relationships/hyperlink" Target="http://ptde.uoi.gr/" TargetMode="External"/><Relationship Id="rId129" Type="http://schemas.openxmlformats.org/officeDocument/2006/relationships/hyperlink" Target="http://www.metal.ntua.gr/" TargetMode="External"/><Relationship Id="rId280" Type="http://schemas.openxmlformats.org/officeDocument/2006/relationships/hyperlink" Target="http://www.acc.teithe.gr/" TargetMode="External"/><Relationship Id="rId336" Type="http://schemas.openxmlformats.org/officeDocument/2006/relationships/hyperlink" Target="http://moda.teicm.gr/" TargetMode="External"/><Relationship Id="rId75" Type="http://schemas.openxmlformats.org/officeDocument/2006/relationships/hyperlink" Target="http://www.psy.auth.gr/" TargetMode="External"/><Relationship Id="rId140" Type="http://schemas.openxmlformats.org/officeDocument/2006/relationships/hyperlink" Target="http://www.physics.auth.gr/" TargetMode="External"/><Relationship Id="rId182" Type="http://schemas.openxmlformats.org/officeDocument/2006/relationships/hyperlink" Target="http://www.uom.gr/index.php?tmima=2&amp;categorymenu=2" TargetMode="External"/><Relationship Id="rId378" Type="http://schemas.openxmlformats.org/officeDocument/2006/relationships/hyperlink" Target="https://civil.aspete.gr/el/" TargetMode="External"/><Relationship Id="rId403" Type="http://schemas.openxmlformats.org/officeDocument/2006/relationships/hyperlink" Target="http://www.teicrete.gr/koinerg/el" TargetMode="External"/><Relationship Id="rId6" Type="http://schemas.openxmlformats.org/officeDocument/2006/relationships/hyperlink" Target="http://www.theosch.auth.gr/" TargetMode="External"/><Relationship Id="rId238" Type="http://schemas.openxmlformats.org/officeDocument/2006/relationships/hyperlink" Target="http://www.aeaa.gr/" TargetMode="External"/><Relationship Id="rId445" Type="http://schemas.openxmlformats.org/officeDocument/2006/relationships/hyperlink" Target="http://civil.teiwest.gr/" TargetMode="External"/><Relationship Id="rId291" Type="http://schemas.openxmlformats.org/officeDocument/2006/relationships/hyperlink" Target="http://www.libd.teithe.gr/" TargetMode="External"/><Relationship Id="rId305" Type="http://schemas.openxmlformats.org/officeDocument/2006/relationships/hyperlink" Target="http://www.teiath.gr/seyp/iatrika_ergastiria/" TargetMode="External"/><Relationship Id="rId347" Type="http://schemas.openxmlformats.org/officeDocument/2006/relationships/hyperlink" Target="http://www.aut.teihal.gr/" TargetMode="External"/><Relationship Id="rId44" Type="http://schemas.openxmlformats.org/officeDocument/2006/relationships/hyperlink" Target="http://www.elemedu.upatras.gr/" TargetMode="External"/><Relationship Id="rId86" Type="http://schemas.openxmlformats.org/officeDocument/2006/relationships/hyperlink" Target="http://www.spanll.uoa.gr/" TargetMode="External"/><Relationship Id="rId151" Type="http://schemas.openxmlformats.org/officeDocument/2006/relationships/hyperlink" Target="http://www.aegean.gr/environment/" TargetMode="External"/><Relationship Id="rId389" Type="http://schemas.openxmlformats.org/officeDocument/2006/relationships/hyperlink" Target="http://www.hellenicnavy.gr/" TargetMode="External"/><Relationship Id="rId193" Type="http://schemas.openxmlformats.org/officeDocument/2006/relationships/hyperlink" Target="http://www.tex.unipi.gr/index.html" TargetMode="External"/><Relationship Id="rId207" Type="http://schemas.openxmlformats.org/officeDocument/2006/relationships/hyperlink" Target="http://www.geo.hua.gr/" TargetMode="External"/><Relationship Id="rId249" Type="http://schemas.openxmlformats.org/officeDocument/2006/relationships/hyperlink" Target="http://engineering.teiser.gr/" TargetMode="External"/><Relationship Id="rId414" Type="http://schemas.openxmlformats.org/officeDocument/2006/relationships/hyperlink" Target="http://petrotech.teikav.edu.gr/" TargetMode="External"/><Relationship Id="rId456" Type="http://schemas.openxmlformats.org/officeDocument/2006/relationships/hyperlink" Target="http://san.army.gr/" TargetMode="External"/><Relationship Id="rId13" Type="http://schemas.openxmlformats.org/officeDocument/2006/relationships/hyperlink" Target="http://www.arch.uoa.gr/" TargetMode="External"/><Relationship Id="rId109" Type="http://schemas.openxmlformats.org/officeDocument/2006/relationships/hyperlink" Target="http://www.ee.auth.gr/" TargetMode="External"/><Relationship Id="rId260" Type="http://schemas.openxmlformats.org/officeDocument/2006/relationships/hyperlink" Target="http://www.ee.teiath.gr/" TargetMode="External"/><Relationship Id="rId316" Type="http://schemas.openxmlformats.org/officeDocument/2006/relationships/hyperlink" Target="http://www.teicrete.gr/mta/" TargetMode="External"/><Relationship Id="rId55" Type="http://schemas.openxmlformats.org/officeDocument/2006/relationships/hyperlink" Target="http://topa.gr/" TargetMode="External"/><Relationship Id="rId97" Type="http://schemas.openxmlformats.org/officeDocument/2006/relationships/hyperlink" Target="http://www.civil.duth.gr/" TargetMode="External"/><Relationship Id="rId120" Type="http://schemas.openxmlformats.org/officeDocument/2006/relationships/hyperlink" Target="http://www.arch.ntua.gr/" TargetMode="External"/><Relationship Id="rId358" Type="http://schemas.openxmlformats.org/officeDocument/2006/relationships/hyperlink" Target="https://www.teicrete.gr/bm/el/node/184" TargetMode="External"/><Relationship Id="rId162" Type="http://schemas.openxmlformats.org/officeDocument/2006/relationships/hyperlink" Target="http://www.pharmacy.upatras.gr/" TargetMode="External"/><Relationship Id="rId218" Type="http://schemas.openxmlformats.org/officeDocument/2006/relationships/hyperlink" Target="http://www.fns.aegean.gr/" TargetMode="External"/><Relationship Id="rId425" Type="http://schemas.openxmlformats.org/officeDocument/2006/relationships/hyperlink" Target="http://www.cs.uoi.gr/" TargetMode="External"/><Relationship Id="rId467" Type="http://schemas.openxmlformats.org/officeDocument/2006/relationships/hyperlink" Target="http://www.teikal.gr/" TargetMode="External"/><Relationship Id="rId271" Type="http://schemas.openxmlformats.org/officeDocument/2006/relationships/hyperlink" Target="http://www.teiath.gr/sgtks/new_graphic_arts_technology/" TargetMode="External"/><Relationship Id="rId24" Type="http://schemas.openxmlformats.org/officeDocument/2006/relationships/hyperlink" Target="http://www.law.duth.gr/" TargetMode="External"/><Relationship Id="rId66" Type="http://schemas.openxmlformats.org/officeDocument/2006/relationships/hyperlink" Target="http://www.film.auth.gr/index.php" TargetMode="External"/><Relationship Id="rId131" Type="http://schemas.openxmlformats.org/officeDocument/2006/relationships/hyperlink" Target="http://noether.math.uoa.gr/" TargetMode="External"/><Relationship Id="rId327" Type="http://schemas.openxmlformats.org/officeDocument/2006/relationships/hyperlink" Target="http://www.teiath.gr/seyp/socialwork/index.php?lang=el" TargetMode="External"/><Relationship Id="rId369" Type="http://schemas.openxmlformats.org/officeDocument/2006/relationships/hyperlink" Target="http://www.dikseo.teimes.gr/" TargetMode="External"/><Relationship Id="rId173" Type="http://schemas.openxmlformats.org/officeDocument/2006/relationships/hyperlink" Target="http://www.aegean.gr/" TargetMode="External"/><Relationship Id="rId229" Type="http://schemas.openxmlformats.org/officeDocument/2006/relationships/hyperlink" Target="http://www.uom.gr/index.php?tmima=9&amp;categorymenu=2" TargetMode="External"/><Relationship Id="rId380" Type="http://schemas.openxmlformats.org/officeDocument/2006/relationships/hyperlink" Target="http://enveng.uowm.gr/" TargetMode="External"/><Relationship Id="rId436" Type="http://schemas.openxmlformats.org/officeDocument/2006/relationships/hyperlink" Target="http://www.bat.uoi.gr/" TargetMode="External"/><Relationship Id="rId240" Type="http://schemas.openxmlformats.org/officeDocument/2006/relationships/hyperlink" Target="http://www.teiath.gr/stef/civil/" TargetMode="External"/><Relationship Id="rId35" Type="http://schemas.openxmlformats.org/officeDocument/2006/relationships/hyperlink" Target="http://www.edc.uoc.gr/ptde/index.php?id=6,0,0,1,0,0" TargetMode="External"/><Relationship Id="rId77" Type="http://schemas.openxmlformats.org/officeDocument/2006/relationships/hyperlink" Target="http://www.uom.gr/index.php?tmima=7&amp;categorymenu=2" TargetMode="External"/><Relationship Id="rId100" Type="http://schemas.openxmlformats.org/officeDocument/2006/relationships/hyperlink" Target="http://mech.uowm.gr/" TargetMode="External"/><Relationship Id="rId282" Type="http://schemas.openxmlformats.org/officeDocument/2006/relationships/hyperlink" Target="http://ad.teikav.edu.gr/" TargetMode="External"/><Relationship Id="rId338" Type="http://schemas.openxmlformats.org/officeDocument/2006/relationships/hyperlink" Target="http://www.teleinfom.teiep.gr/" TargetMode="External"/><Relationship Id="rId8" Type="http://schemas.openxmlformats.org/officeDocument/2006/relationships/hyperlink" Target="http://www.soctheol.uoa.gr/" TargetMode="External"/><Relationship Id="rId142" Type="http://schemas.openxmlformats.org/officeDocument/2006/relationships/hyperlink" Target="http://www.physics.uoc.gr/" TargetMode="External"/><Relationship Id="rId184" Type="http://schemas.openxmlformats.org/officeDocument/2006/relationships/hyperlink" Target="http://zp.aua.gr/" TargetMode="External"/><Relationship Id="rId391" Type="http://schemas.openxmlformats.org/officeDocument/2006/relationships/hyperlink" Target="http://www.astynomia.gr/index.php?option=ozo_content&amp;perform=view&amp;id=5075&amp;Itemid=52&amp;lang=&amp;lang=" TargetMode="External"/><Relationship Id="rId405" Type="http://schemas.openxmlformats.org/officeDocument/2006/relationships/hyperlink" Target="http://www.otek.edu.gr/" TargetMode="External"/><Relationship Id="rId447" Type="http://schemas.openxmlformats.org/officeDocument/2006/relationships/hyperlink" Target="https://www.yen.gr/" TargetMode="External"/><Relationship Id="rId251" Type="http://schemas.openxmlformats.org/officeDocument/2006/relationships/hyperlink" Target="http://mechanical.aspete.gr/" TargetMode="External"/><Relationship Id="rId46" Type="http://schemas.openxmlformats.org/officeDocument/2006/relationships/hyperlink" Target="http://www.pre.aegean.gr/" TargetMode="External"/><Relationship Id="rId293" Type="http://schemas.openxmlformats.org/officeDocument/2006/relationships/hyperlink" Target="http://www.teiath.gr/sdo/new_tourist_enterprises/" TargetMode="External"/><Relationship Id="rId307" Type="http://schemas.openxmlformats.org/officeDocument/2006/relationships/hyperlink" Target="http://www.teilar.gr/tmimata/tmima.php?tid=11" TargetMode="External"/><Relationship Id="rId349" Type="http://schemas.openxmlformats.org/officeDocument/2006/relationships/hyperlink" Target="http://iiwm.teikav.edu.gr/ii/" TargetMode="External"/><Relationship Id="rId88" Type="http://schemas.openxmlformats.org/officeDocument/2006/relationships/hyperlink" Target="http://dsep.uop.gr/" TargetMode="External"/><Relationship Id="rId111" Type="http://schemas.openxmlformats.org/officeDocument/2006/relationships/hyperlink" Target="http://www.upatras.gr/el/node/118" TargetMode="External"/><Relationship Id="rId153" Type="http://schemas.openxmlformats.org/officeDocument/2006/relationships/hyperlink" Target="http://www.bio.auth.gr/" TargetMode="External"/><Relationship Id="rId195" Type="http://schemas.openxmlformats.org/officeDocument/2006/relationships/hyperlink" Target="http://www.csd.auth.gr/" TargetMode="External"/><Relationship Id="rId209" Type="http://schemas.openxmlformats.org/officeDocument/2006/relationships/hyperlink" Target="http://www.apae.uth.gr/" TargetMode="External"/><Relationship Id="rId360" Type="http://schemas.openxmlformats.org/officeDocument/2006/relationships/hyperlink" Target="http://doeptm.teiste.gr/?p=151" TargetMode="External"/><Relationship Id="rId416" Type="http://schemas.openxmlformats.org/officeDocument/2006/relationships/hyperlink" Target="http://depelec.daidalos.teipir.gr/index.php?lang=gr" TargetMode="External"/><Relationship Id="rId220" Type="http://schemas.openxmlformats.org/officeDocument/2006/relationships/hyperlink" Target="http://www.aht.asfa.gr/" TargetMode="External"/><Relationship Id="rId458" Type="http://schemas.openxmlformats.org/officeDocument/2006/relationships/hyperlink" Target="http://ssas.army.gr/" TargetMode="External"/><Relationship Id="rId15" Type="http://schemas.openxmlformats.org/officeDocument/2006/relationships/hyperlink" Target="http://www.hist.auth.gr/" TargetMode="External"/><Relationship Id="rId57" Type="http://schemas.openxmlformats.org/officeDocument/2006/relationships/hyperlink" Target="http://www.ecd.uoa.gr/" TargetMode="External"/><Relationship Id="rId262" Type="http://schemas.openxmlformats.org/officeDocument/2006/relationships/hyperlink" Target="http://www.el.teithe.gr/" TargetMode="External"/><Relationship Id="rId318" Type="http://schemas.openxmlformats.org/officeDocument/2006/relationships/hyperlink" Target="http://www.nurse.teithe.gr/" TargetMode="External"/><Relationship Id="rId99" Type="http://schemas.openxmlformats.org/officeDocument/2006/relationships/hyperlink" Target="http://www.mech.ntua.gr/" TargetMode="External"/><Relationship Id="rId122" Type="http://schemas.openxmlformats.org/officeDocument/2006/relationships/hyperlink" Target="http://www.arch.auth.gr/" TargetMode="External"/><Relationship Id="rId164" Type="http://schemas.openxmlformats.org/officeDocument/2006/relationships/hyperlink" Target="http://www.med.auth.gr/" TargetMode="External"/><Relationship Id="rId371" Type="http://schemas.openxmlformats.org/officeDocument/2006/relationships/hyperlink" Target="https://www.teilar.gr/tmimata/tmima.php?tid=24" TargetMode="External"/><Relationship Id="rId427" Type="http://schemas.openxmlformats.org/officeDocument/2006/relationships/hyperlink" Target="http://www.cs.aueb.gr/" TargetMode="External"/><Relationship Id="rId469" Type="http://schemas.openxmlformats.org/officeDocument/2006/relationships/hyperlink" Target="http://www.aegean.gr/" TargetMode="External"/><Relationship Id="rId26" Type="http://schemas.openxmlformats.org/officeDocument/2006/relationships/hyperlink" Target="http://www.pspa.uoa.gr/" TargetMode="External"/><Relationship Id="rId231" Type="http://schemas.openxmlformats.org/officeDocument/2006/relationships/hyperlink" Target="http://www.dit.hua.gr/" TargetMode="External"/><Relationship Id="rId273" Type="http://schemas.openxmlformats.org/officeDocument/2006/relationships/hyperlink" Target="http://www.teiath.gr/sgtks/eadsa/" TargetMode="External"/><Relationship Id="rId329" Type="http://schemas.openxmlformats.org/officeDocument/2006/relationships/hyperlink" Target="http://www.teiath.gr/seyp/health_visit/articles.php?id=3338&amp;lang=el" TargetMode="External"/><Relationship Id="rId68" Type="http://schemas.openxmlformats.org/officeDocument/2006/relationships/hyperlink" Target="http://www.panteion.gr/index.php?p=content&amp;section=26&amp;id=105&amp;lang=el" TargetMode="External"/><Relationship Id="rId133" Type="http://schemas.openxmlformats.org/officeDocument/2006/relationships/hyperlink" Target="http://www.semfe.ntua.gr/" TargetMode="External"/><Relationship Id="rId175" Type="http://schemas.openxmlformats.org/officeDocument/2006/relationships/hyperlink" Target="http://www.ode.aueb.gr/" TargetMode="External"/><Relationship Id="rId340" Type="http://schemas.openxmlformats.org/officeDocument/2006/relationships/hyperlink" Target="http://www.it.teithe.gr/" TargetMode="External"/><Relationship Id="rId200" Type="http://schemas.openxmlformats.org/officeDocument/2006/relationships/hyperlink" Target="http://www.icsd.aegean.gr/" TargetMode="External"/><Relationship Id="rId382" Type="http://schemas.openxmlformats.org/officeDocument/2006/relationships/hyperlink" Target="http://www.theo.auth.gr/el/islamic-studies" TargetMode="External"/><Relationship Id="rId438" Type="http://schemas.openxmlformats.org/officeDocument/2006/relationships/hyperlink" Target="http://www.chem.auth.gr/" TargetMode="External"/><Relationship Id="rId242" Type="http://schemas.openxmlformats.org/officeDocument/2006/relationships/hyperlink" Target="http://www.cie.teithe.gr/" TargetMode="External"/><Relationship Id="rId284" Type="http://schemas.openxmlformats.org/officeDocument/2006/relationships/hyperlink" Target="http://www.deo.teikal.gr/" TargetMode="External"/><Relationship Id="rId37" Type="http://schemas.openxmlformats.org/officeDocument/2006/relationships/hyperlink" Target="http://www.nured.auth.gr/dp7nured/" TargetMode="External"/><Relationship Id="rId79" Type="http://schemas.openxmlformats.org/officeDocument/2006/relationships/hyperlink" Target="http://www.uom.gr/index.php?tmima=8&amp;categorymenu=2" TargetMode="External"/><Relationship Id="rId102" Type="http://schemas.openxmlformats.org/officeDocument/2006/relationships/hyperlink" Target="http://www.fmenr.duth.gr/" TargetMode="External"/><Relationship Id="rId144" Type="http://schemas.openxmlformats.org/officeDocument/2006/relationships/hyperlink" Target="http://www.chem.upatras.gr/" TargetMode="External"/><Relationship Id="rId90" Type="http://schemas.openxmlformats.org/officeDocument/2006/relationships/hyperlink" Target="http://kalamata.uop.gr/~litd/" TargetMode="External"/><Relationship Id="rId186" Type="http://schemas.openxmlformats.org/officeDocument/2006/relationships/hyperlink" Target="http://www.aoa.aua.gr/" TargetMode="External"/><Relationship Id="rId351" Type="http://schemas.openxmlformats.org/officeDocument/2006/relationships/hyperlink" Target="http://kastoria.teikoz.gr/dmc/" TargetMode="External"/><Relationship Id="rId393" Type="http://schemas.openxmlformats.org/officeDocument/2006/relationships/hyperlink" Target="http://www.mcw.gov.cy/mcw/dms/dms.nsf/academy_gr/9FFAB9D8C670065DC22572AE0054AB64?OpenDocument" TargetMode="External"/><Relationship Id="rId407" Type="http://schemas.openxmlformats.org/officeDocument/2006/relationships/hyperlink" Target="http://www.deo.teikal.gr/" TargetMode="External"/><Relationship Id="rId449" Type="http://schemas.openxmlformats.org/officeDocument/2006/relationships/hyperlink" Target="https://academy.fireservice.gr/" TargetMode="External"/><Relationship Id="rId211" Type="http://schemas.openxmlformats.org/officeDocument/2006/relationships/hyperlink" Target="http://ts.uop.gr/" TargetMode="External"/><Relationship Id="rId253" Type="http://schemas.openxmlformats.org/officeDocument/2006/relationships/hyperlink" Target="http://www.teiath.gr/stef/tio/index.html" TargetMode="External"/><Relationship Id="rId295" Type="http://schemas.openxmlformats.org/officeDocument/2006/relationships/hyperlink" Target="http://www.tour.teithe.gr/" TargetMode="External"/><Relationship Id="rId309" Type="http://schemas.openxmlformats.org/officeDocument/2006/relationships/hyperlink" Target="http://www.dd.teicrete.gr/" TargetMode="External"/><Relationship Id="rId460" Type="http://schemas.openxmlformats.org/officeDocument/2006/relationships/hyperlink" Target="http://ssas.army.gr/" TargetMode="External"/><Relationship Id="rId48" Type="http://schemas.openxmlformats.org/officeDocument/2006/relationships/hyperlink" Target="http://history.ionio.gr/" TargetMode="External"/><Relationship Id="rId113" Type="http://schemas.openxmlformats.org/officeDocument/2006/relationships/hyperlink" Target="http://www.ee.duth.gr/" TargetMode="External"/><Relationship Id="rId320" Type="http://schemas.openxmlformats.org/officeDocument/2006/relationships/hyperlink" Target="http://www.teilar.gr/tmimata/tmima.php?tid=12" TargetMode="External"/><Relationship Id="rId155" Type="http://schemas.openxmlformats.org/officeDocument/2006/relationships/hyperlink" Target="https://www.biology.uoc.gr/" TargetMode="External"/><Relationship Id="rId197" Type="http://schemas.openxmlformats.org/officeDocument/2006/relationships/hyperlink" Target="http://www.nured.uowm.gr/" TargetMode="External"/><Relationship Id="rId362" Type="http://schemas.openxmlformats.org/officeDocument/2006/relationships/hyperlink" Target="http://tegeo.teiep.gr/" TargetMode="External"/><Relationship Id="rId418" Type="http://schemas.openxmlformats.org/officeDocument/2006/relationships/hyperlink" Target="http://www.phyed.duth.gr/" TargetMode="External"/><Relationship Id="rId222" Type="http://schemas.openxmlformats.org/officeDocument/2006/relationships/hyperlink" Target="http://www.sportmanagement.uop.gr/" TargetMode="External"/><Relationship Id="rId264" Type="http://schemas.openxmlformats.org/officeDocument/2006/relationships/hyperlink" Target="http://www.aspete.gr/index.php/el/" TargetMode="External"/><Relationship Id="rId471" Type="http://schemas.openxmlformats.org/officeDocument/2006/relationships/hyperlink" Target="http://tour.teipat.gr/" TargetMode="External"/><Relationship Id="rId17" Type="http://schemas.openxmlformats.org/officeDocument/2006/relationships/hyperlink" Target="http://www.hist-arch.uoi.gr/index.php?lang=el" TargetMode="External"/><Relationship Id="rId59" Type="http://schemas.openxmlformats.org/officeDocument/2006/relationships/hyperlink" Target="http://ecedu.uoi.gr/index.php" TargetMode="External"/><Relationship Id="rId124" Type="http://schemas.openxmlformats.org/officeDocument/2006/relationships/hyperlink" Target="http://fos.prd.uth.gr/archweb/" TargetMode="External"/><Relationship Id="rId70" Type="http://schemas.openxmlformats.org/officeDocument/2006/relationships/hyperlink" Target="http://www.aegean.gr/social-anthropology/" TargetMode="External"/><Relationship Id="rId166" Type="http://schemas.openxmlformats.org/officeDocument/2006/relationships/hyperlink" Target="http://www.med.uoi.gr/" TargetMode="External"/><Relationship Id="rId331" Type="http://schemas.openxmlformats.org/officeDocument/2006/relationships/hyperlink" Target="http://vrefo.ioa.teiep.gr/" TargetMode="External"/><Relationship Id="rId373" Type="http://schemas.openxmlformats.org/officeDocument/2006/relationships/hyperlink" Target="http://ba.teiion.gr/" TargetMode="External"/><Relationship Id="rId429" Type="http://schemas.openxmlformats.org/officeDocument/2006/relationships/hyperlink" Target="http://www.econ.auth.gr/" TargetMode="External"/><Relationship Id="rId1" Type="http://schemas.openxmlformats.org/officeDocument/2006/relationships/hyperlink" Target="http://www.econ.duth.gr/" TargetMode="External"/><Relationship Id="rId233" Type="http://schemas.openxmlformats.org/officeDocument/2006/relationships/hyperlink" Target="http://www.aeaa.gr/" TargetMode="External"/><Relationship Id="rId440" Type="http://schemas.openxmlformats.org/officeDocument/2006/relationships/hyperlink" Target="http://www.physics.uoi.gr/" TargetMode="External"/><Relationship Id="rId28" Type="http://schemas.openxmlformats.org/officeDocument/2006/relationships/hyperlink" Target="http://www.polhist.panteion.gr/index.php?lang=el" TargetMode="External"/><Relationship Id="rId275" Type="http://schemas.openxmlformats.org/officeDocument/2006/relationships/hyperlink" Target="http://www.wfdt.teilar.gr/" TargetMode="External"/><Relationship Id="rId300" Type="http://schemas.openxmlformats.org/officeDocument/2006/relationships/hyperlink" Target="http://www.teiath.gr/seyp/physiotherapy/" TargetMode="External"/><Relationship Id="rId81" Type="http://schemas.openxmlformats.org/officeDocument/2006/relationships/hyperlink" Target="http://www.sed.uth.gr/" TargetMode="External"/><Relationship Id="rId135" Type="http://schemas.openxmlformats.org/officeDocument/2006/relationships/hyperlink" Target="http://www.uoc.gr/courses/faculty-technological-sciences/math-intro.html" TargetMode="External"/><Relationship Id="rId177" Type="http://schemas.openxmlformats.org/officeDocument/2006/relationships/hyperlink" Target="http://www.ode.unipi.gr/" TargetMode="External"/><Relationship Id="rId342" Type="http://schemas.openxmlformats.org/officeDocument/2006/relationships/hyperlink" Target="http://auto.teipir.gr/" TargetMode="External"/><Relationship Id="rId384" Type="http://schemas.openxmlformats.org/officeDocument/2006/relationships/hyperlink" Target="http://www.hellenicnavy.gr/" TargetMode="External"/><Relationship Id="rId202" Type="http://schemas.openxmlformats.org/officeDocument/2006/relationships/hyperlink" Target="http://www.soc.aegean.gr/" TargetMode="External"/><Relationship Id="rId244" Type="http://schemas.openxmlformats.org/officeDocument/2006/relationships/hyperlink" Target="http://pde.teiser.gr/" TargetMode="External"/><Relationship Id="rId39" Type="http://schemas.openxmlformats.org/officeDocument/2006/relationships/hyperlink" Target="http://www.ecedu.upatras.gr/" TargetMode="External"/><Relationship Id="rId286" Type="http://schemas.openxmlformats.org/officeDocument/2006/relationships/hyperlink" Target="http://www.teikav.edu.gr/" TargetMode="External"/><Relationship Id="rId451" Type="http://schemas.openxmlformats.org/officeDocument/2006/relationships/hyperlink" Target="http://www.unipi.gr/unipi/el/oik-home.html" TargetMode="External"/><Relationship Id="rId50" Type="http://schemas.openxmlformats.org/officeDocument/2006/relationships/hyperlink" Target="http://www.jour.auth.gr/" TargetMode="External"/><Relationship Id="rId104" Type="http://schemas.openxmlformats.org/officeDocument/2006/relationships/hyperlink" Target="http://www.enveng.tuc.gr/" TargetMode="External"/><Relationship Id="rId146" Type="http://schemas.openxmlformats.org/officeDocument/2006/relationships/hyperlink" Target="http://www.chemistry.uoc.gr/" TargetMode="External"/><Relationship Id="rId188" Type="http://schemas.openxmlformats.org/officeDocument/2006/relationships/hyperlink" Target="http://ett.aua.gr/" TargetMode="External"/><Relationship Id="rId311" Type="http://schemas.openxmlformats.org/officeDocument/2006/relationships/hyperlink" Target="http://www.teiath.gr/sdo/dmyp/" TargetMode="External"/><Relationship Id="rId353" Type="http://schemas.openxmlformats.org/officeDocument/2006/relationships/hyperlink" Target="http://kastoria.teikoz.gr/inf" TargetMode="External"/><Relationship Id="rId395" Type="http://schemas.openxmlformats.org/officeDocument/2006/relationships/hyperlink" Target="http://aero.teiste.gr/" TargetMode="External"/><Relationship Id="rId409" Type="http://schemas.openxmlformats.org/officeDocument/2006/relationships/hyperlink" Target="http://www.ydad.teimes.gr/" TargetMode="External"/><Relationship Id="rId92" Type="http://schemas.openxmlformats.org/officeDocument/2006/relationships/hyperlink" Target="http://www.slavstud.uoa.gr/" TargetMode="External"/><Relationship Id="rId213" Type="http://schemas.openxmlformats.org/officeDocument/2006/relationships/hyperlink" Target="http://di.ionio.gr/" TargetMode="External"/><Relationship Id="rId420" Type="http://schemas.openxmlformats.org/officeDocument/2006/relationships/hyperlink" Target="http://www.phed.uoa.gr/" TargetMode="External"/><Relationship Id="rId255" Type="http://schemas.openxmlformats.org/officeDocument/2006/relationships/hyperlink" Target="http://eed.stef.teicrete.gr/" TargetMode="External"/><Relationship Id="rId297" Type="http://schemas.openxmlformats.org/officeDocument/2006/relationships/hyperlink" Target="http://tour.ioa.teiep.gr/" TargetMode="External"/><Relationship Id="rId462" Type="http://schemas.openxmlformats.org/officeDocument/2006/relationships/hyperlink" Target="http://ssas.army.gr/" TargetMode="External"/><Relationship Id="rId115" Type="http://schemas.openxmlformats.org/officeDocument/2006/relationships/hyperlink" Target="http://www.survey.ntua.gr/" TargetMode="External"/><Relationship Id="rId157" Type="http://schemas.openxmlformats.org/officeDocument/2006/relationships/hyperlink" Target="http://www.geo.auth.gr/" TargetMode="External"/><Relationship Id="rId322" Type="http://schemas.openxmlformats.org/officeDocument/2006/relationships/hyperlink" Target="https://www.teicrete.gr/nosil/" TargetMode="External"/><Relationship Id="rId364" Type="http://schemas.openxmlformats.org/officeDocument/2006/relationships/hyperlink" Target="http://agriculturaltechnology.teithe.gr/" TargetMode="External"/><Relationship Id="rId61" Type="http://schemas.openxmlformats.org/officeDocument/2006/relationships/hyperlink" Target="http://www.edc.uoc.gr/ptpe/" TargetMode="External"/><Relationship Id="rId199" Type="http://schemas.openxmlformats.org/officeDocument/2006/relationships/hyperlink" Target="http://www.socadm.duth.gr/" TargetMode="External"/><Relationship Id="rId19" Type="http://schemas.openxmlformats.org/officeDocument/2006/relationships/hyperlink" Target="http://www.history-archaeology.uoc.gr/" TargetMode="External"/><Relationship Id="rId224" Type="http://schemas.openxmlformats.org/officeDocument/2006/relationships/hyperlink" Target="http://www.phed.auth.gr/" TargetMode="External"/><Relationship Id="rId266" Type="http://schemas.openxmlformats.org/officeDocument/2006/relationships/hyperlink" Target="http://geo.teiser.gr/" TargetMode="External"/><Relationship Id="rId431" Type="http://schemas.openxmlformats.org/officeDocument/2006/relationships/hyperlink" Target="http://www.econ.uoa.gr/" TargetMode="External"/><Relationship Id="rId473" Type="http://schemas.openxmlformats.org/officeDocument/2006/relationships/hyperlink" Target="http://www.ma.teiath.g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Φύλλο7">
    <tabColor theme="8" tint="-0.499984740745262"/>
  </sheetPr>
  <dimension ref="A1:CX157"/>
  <sheetViews>
    <sheetView tabSelected="1" zoomScaleNormal="100" workbookViewId="0">
      <selection activeCell="C11" sqref="C11"/>
    </sheetView>
  </sheetViews>
  <sheetFormatPr defaultRowHeight="15"/>
  <cols>
    <col min="1" max="1" width="4.5703125" customWidth="1"/>
    <col min="2" max="2" width="33.85546875" customWidth="1"/>
    <col min="3" max="3" width="35.28515625" customWidth="1"/>
    <col min="4" max="4" width="10.85546875" customWidth="1"/>
    <col min="5" max="5" width="12.5703125" customWidth="1"/>
    <col min="6" max="6" width="28.28515625" customWidth="1"/>
    <col min="7" max="7" width="12.5703125" customWidth="1"/>
    <col min="8" max="8" width="28.28515625" customWidth="1"/>
    <col min="9" max="9" width="21.140625" customWidth="1"/>
    <col min="10" max="10" width="2.42578125" customWidth="1"/>
    <col min="11" max="11" width="3.140625" customWidth="1"/>
    <col min="12" max="13" width="9.140625" style="249"/>
    <col min="14" max="14" width="78.85546875" style="249" bestFit="1" customWidth="1"/>
    <col min="15" max="15" width="15.7109375" style="311" hidden="1" customWidth="1"/>
    <col min="16" max="25" width="9.140625" style="311" hidden="1" customWidth="1"/>
    <col min="26" max="26" width="69.5703125" style="312" hidden="1" customWidth="1"/>
    <col min="27" max="50" width="9.140625" style="311" hidden="1" customWidth="1"/>
    <col min="51" max="51" width="18.7109375" style="313" hidden="1" customWidth="1"/>
    <col min="52" max="61" width="12.7109375" style="313" hidden="1" customWidth="1"/>
    <col min="62" max="72" width="12.7109375" style="311" hidden="1" customWidth="1"/>
    <col min="73" max="74" width="9.140625" style="311" hidden="1" customWidth="1"/>
    <col min="75" max="76" width="9.140625" style="249" customWidth="1"/>
    <col min="77" max="81" width="9.140625" customWidth="1"/>
  </cols>
  <sheetData>
    <row r="1" spans="1:102" ht="54" customHeight="1" thickBot="1">
      <c r="A1" s="349" t="s">
        <v>983</v>
      </c>
      <c r="B1" s="349"/>
      <c r="C1" s="349"/>
      <c r="D1" s="349"/>
      <c r="E1" s="349"/>
      <c r="F1" s="349"/>
      <c r="G1" s="349"/>
      <c r="H1" s="349"/>
      <c r="I1" s="349"/>
      <c r="J1" s="349"/>
      <c r="K1" s="49"/>
      <c r="L1" s="248"/>
      <c r="M1" s="248"/>
      <c r="N1" s="248"/>
      <c r="BJ1" s="314"/>
      <c r="BK1" s="314"/>
      <c r="BL1" s="314"/>
      <c r="BM1" s="314"/>
      <c r="BN1" s="314"/>
      <c r="BO1" s="314"/>
      <c r="BW1" s="248"/>
      <c r="BX1" s="248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</row>
    <row r="2" spans="1:102" ht="9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48"/>
      <c r="M2" s="248"/>
      <c r="N2" s="248"/>
      <c r="AY2" s="315">
        <v>3</v>
      </c>
      <c r="BA2" s="313" t="str">
        <f>IF(AY2=1,"Π134",IF(AY2=2,"Π234","Π534"))</f>
        <v>Π534</v>
      </c>
      <c r="BC2" s="313" t="s">
        <v>343</v>
      </c>
      <c r="BJ2" s="314"/>
      <c r="BK2" s="314"/>
      <c r="BL2" s="314"/>
      <c r="BM2" s="314"/>
      <c r="BN2" s="314"/>
      <c r="BO2" s="314"/>
      <c r="BW2" s="248"/>
      <c r="BX2" s="248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</row>
    <row r="3" spans="1:102" ht="12.75" customHeight="1">
      <c r="A3" s="2"/>
      <c r="B3" s="353" t="s">
        <v>344</v>
      </c>
      <c r="C3" s="353"/>
      <c r="D3" s="2"/>
      <c r="E3" s="2"/>
      <c r="F3" s="2"/>
      <c r="G3" s="235" t="s">
        <v>951</v>
      </c>
      <c r="H3" s="2"/>
      <c r="I3" s="2"/>
      <c r="J3" s="2"/>
      <c r="K3" s="2"/>
      <c r="L3" s="248"/>
      <c r="M3" s="248"/>
      <c r="N3" s="248"/>
      <c r="AY3" s="316" t="s">
        <v>345</v>
      </c>
      <c r="AZ3" s="317"/>
      <c r="BA3" s="317"/>
      <c r="BB3" s="317"/>
      <c r="BC3" s="317"/>
      <c r="BD3" s="317"/>
      <c r="BE3" s="317"/>
      <c r="BF3" s="317"/>
      <c r="BJ3" s="314"/>
      <c r="BK3" s="314"/>
      <c r="BL3" s="314"/>
      <c r="BM3" s="314"/>
      <c r="BN3" s="314"/>
      <c r="BO3" s="314"/>
      <c r="BW3" s="248"/>
      <c r="BX3" s="248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</row>
    <row r="4" spans="1:102" ht="12.75" customHeight="1">
      <c r="A4" s="2"/>
      <c r="B4" s="353"/>
      <c r="C4" s="353"/>
      <c r="D4" s="2"/>
      <c r="E4" s="2"/>
      <c r="F4" s="2"/>
      <c r="G4" s="236" t="s">
        <v>946</v>
      </c>
      <c r="H4" s="2"/>
      <c r="I4" s="2"/>
      <c r="J4" s="2"/>
      <c r="K4" s="2"/>
      <c r="L4" s="248"/>
      <c r="M4" s="248"/>
      <c r="N4" s="248"/>
      <c r="AY4" s="316" t="s">
        <v>346</v>
      </c>
      <c r="AZ4" s="317"/>
      <c r="BA4" s="317"/>
      <c r="BB4" s="317"/>
      <c r="BC4" s="317"/>
      <c r="BD4" s="317"/>
      <c r="BE4" s="317"/>
      <c r="BF4" s="317"/>
      <c r="BJ4" s="314"/>
      <c r="BK4" s="314"/>
      <c r="BL4" s="314"/>
      <c r="BM4" s="314"/>
      <c r="BN4" s="314">
        <v>2</v>
      </c>
      <c r="BO4" s="314"/>
      <c r="BW4" s="248"/>
      <c r="BX4" s="248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</row>
    <row r="5" spans="1:102" ht="12.75" customHeight="1">
      <c r="A5" s="2"/>
      <c r="B5" s="353"/>
      <c r="C5" s="353"/>
      <c r="D5" s="2"/>
      <c r="E5" s="2"/>
      <c r="F5" s="2"/>
      <c r="G5" s="236" t="s">
        <v>371</v>
      </c>
      <c r="H5" s="2"/>
      <c r="I5" s="2"/>
      <c r="J5" s="2"/>
      <c r="K5" s="2"/>
      <c r="L5" s="248"/>
      <c r="M5" s="248"/>
      <c r="N5" s="248"/>
      <c r="AY5" s="316" t="s">
        <v>347</v>
      </c>
      <c r="AZ5" s="317"/>
      <c r="BA5" s="317"/>
      <c r="BB5" s="317"/>
      <c r="BC5" s="317"/>
      <c r="BD5" s="317"/>
      <c r="BE5" s="317"/>
      <c r="BF5" s="317"/>
      <c r="BJ5" s="314"/>
      <c r="BK5" s="314"/>
      <c r="BL5" s="314"/>
      <c r="BM5" s="314"/>
      <c r="BN5" s="314"/>
      <c r="BO5" s="314"/>
      <c r="BW5" s="248"/>
      <c r="BX5" s="248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</row>
    <row r="6" spans="1:102" ht="12.75" customHeight="1">
      <c r="A6" s="50"/>
      <c r="B6" s="50"/>
      <c r="C6" s="50"/>
      <c r="D6" s="50"/>
      <c r="E6" s="50"/>
      <c r="F6" s="50"/>
      <c r="G6" s="237" t="s">
        <v>953</v>
      </c>
      <c r="H6" s="2"/>
      <c r="I6" s="50"/>
      <c r="J6" s="50"/>
      <c r="K6" s="50"/>
      <c r="L6" s="248"/>
      <c r="M6" s="248"/>
      <c r="N6" s="248"/>
      <c r="AY6" s="317"/>
      <c r="AZ6" s="317"/>
      <c r="BA6" s="317"/>
      <c r="BB6" s="317"/>
      <c r="BC6" s="317"/>
      <c r="BD6" s="317"/>
      <c r="BE6" s="317"/>
      <c r="BF6" s="317"/>
      <c r="BJ6" s="314"/>
      <c r="BK6" s="314"/>
      <c r="BL6" s="314"/>
      <c r="BM6" s="314"/>
      <c r="BN6" s="314"/>
      <c r="BO6" s="314"/>
      <c r="BW6" s="248"/>
      <c r="BX6" s="248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</row>
    <row r="7" spans="1:102" ht="3.75" customHeight="1" thickBot="1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248"/>
      <c r="M7" s="248"/>
      <c r="N7" s="248"/>
      <c r="AY7" s="317"/>
      <c r="AZ7" s="317"/>
      <c r="BA7" s="317"/>
      <c r="BB7" s="317"/>
      <c r="BC7" s="317"/>
      <c r="BD7" s="317"/>
      <c r="BE7" s="317"/>
      <c r="BF7" s="317"/>
      <c r="BJ7" s="314"/>
      <c r="BK7" s="314"/>
      <c r="BL7" s="314"/>
      <c r="BM7" s="314"/>
      <c r="BN7" s="314"/>
      <c r="BO7" s="314"/>
      <c r="BW7" s="248"/>
      <c r="BX7" s="248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</row>
    <row r="8" spans="1:102" ht="16.5" customHeight="1" thickBot="1">
      <c r="A8" s="3"/>
      <c r="B8" s="350" t="str">
        <f>IF($AY$2=1,AY3,IF($AY$2=2,AY4,AY5))</f>
        <v>Γ. ΟΜΑΔΑ ΟΙΚΟΝΟΜΙΑΣ &amp; ΠΛΗΡΟΦΟΡΙΚΗΣ</v>
      </c>
      <c r="C8" s="350"/>
      <c r="D8" s="4"/>
      <c r="E8" s="4"/>
      <c r="F8" s="4"/>
      <c r="G8" s="4"/>
      <c r="H8" s="4"/>
      <c r="I8" s="3"/>
      <c r="J8" s="3"/>
      <c r="K8" s="3"/>
      <c r="L8" s="248"/>
      <c r="M8" s="248"/>
      <c r="N8" s="248"/>
      <c r="AA8" s="311" t="s">
        <v>954</v>
      </c>
      <c r="AB8" s="311" t="s">
        <v>955</v>
      </c>
      <c r="AC8" s="311" t="s">
        <v>956</v>
      </c>
      <c r="AD8" s="311" t="s">
        <v>957</v>
      </c>
      <c r="AE8" s="311" t="s">
        <v>958</v>
      </c>
      <c r="AY8" s="318"/>
      <c r="AZ8" s="318"/>
      <c r="BA8" s="352" t="s">
        <v>348</v>
      </c>
      <c r="BB8" s="352"/>
      <c r="BC8" s="352" t="s">
        <v>349</v>
      </c>
      <c r="BD8" s="352"/>
      <c r="BE8" s="352"/>
      <c r="BF8" s="352"/>
      <c r="BJ8" s="314"/>
      <c r="BK8" s="314"/>
      <c r="BL8" s="314"/>
      <c r="BM8" s="319" t="s">
        <v>404</v>
      </c>
      <c r="BN8" s="314"/>
      <c r="BO8" s="314"/>
      <c r="BW8" s="248"/>
      <c r="BX8" s="248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</row>
    <row r="9" spans="1:102" ht="41.25" customHeight="1" thickBot="1">
      <c r="A9" s="3"/>
      <c r="B9" s="351"/>
      <c r="C9" s="351"/>
      <c r="D9" s="4"/>
      <c r="E9" s="358" t="str">
        <f>IF($AY$2=1,BA8,IF($AY$2=2,BA22,BA34))</f>
        <v>4ο ΕΠ. ΠΕΔΙΟ</v>
      </c>
      <c r="F9" s="359"/>
      <c r="G9" s="360" t="str">
        <f>IF($AY$2=1,BC8,IF($AY$2=2,BC22,BC34))</f>
        <v>3ο ΕΠ. ΠΕΔΙΟ</v>
      </c>
      <c r="H9" s="361"/>
      <c r="I9" s="3"/>
      <c r="J9" s="3"/>
      <c r="K9" s="3"/>
      <c r="L9" s="248"/>
      <c r="M9" s="248"/>
      <c r="N9" s="248"/>
      <c r="S9" s="320"/>
      <c r="Z9" s="321" t="s">
        <v>386</v>
      </c>
      <c r="AA9" s="311">
        <f>'1o ΕΠ. ΠΕΔΙΟ'!E5</f>
        <v>0</v>
      </c>
      <c r="AB9" s="311">
        <f>'2o ΕΠ. ΠΕΔΙΟ'!E5</f>
        <v>0</v>
      </c>
      <c r="AC9" s="311">
        <f>'3o ΕΠ. ΠΕΔΙΟ'!E5</f>
        <v>0</v>
      </c>
      <c r="AE9" s="311">
        <f>'4o ΕΠ. ΠΕΔΙΟ'!E5</f>
        <v>39</v>
      </c>
      <c r="AF9" s="311">
        <f>SUM(AA9:AE9)</f>
        <v>39</v>
      </c>
      <c r="AY9" s="322" t="s">
        <v>351</v>
      </c>
      <c r="AZ9" s="322" t="s">
        <v>352</v>
      </c>
      <c r="BA9" s="322" t="s">
        <v>353</v>
      </c>
      <c r="BB9" s="318" t="s">
        <v>354</v>
      </c>
      <c r="BC9" s="322" t="s">
        <v>353</v>
      </c>
      <c r="BD9" s="322" t="s">
        <v>354</v>
      </c>
      <c r="BE9" s="322" t="s">
        <v>353</v>
      </c>
      <c r="BF9" s="322" t="s">
        <v>354</v>
      </c>
      <c r="BG9" s="323">
        <v>1</v>
      </c>
      <c r="BH9" s="323">
        <v>3</v>
      </c>
      <c r="BI9" s="323">
        <v>4</v>
      </c>
      <c r="BJ9" s="314"/>
      <c r="BK9" s="314"/>
      <c r="BL9" s="314"/>
      <c r="BM9" s="319" t="s">
        <v>403</v>
      </c>
      <c r="BN9" s="314"/>
      <c r="BO9" s="314"/>
      <c r="BW9" s="248"/>
      <c r="BX9" s="248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</row>
    <row r="10" spans="1:102" ht="36" customHeight="1" thickBot="1">
      <c r="A10" s="3"/>
      <c r="B10" s="104" t="s">
        <v>355</v>
      </c>
      <c r="C10" s="201" t="s">
        <v>356</v>
      </c>
      <c r="D10" s="4"/>
      <c r="E10" s="5" t="s">
        <v>357</v>
      </c>
      <c r="F10" s="6" t="s">
        <v>1188</v>
      </c>
      <c r="G10" s="7" t="s">
        <v>357</v>
      </c>
      <c r="H10" s="8" t="s">
        <v>1189</v>
      </c>
      <c r="I10" s="3"/>
      <c r="J10" s="3"/>
      <c r="K10" s="3"/>
      <c r="L10" s="248"/>
      <c r="M10" s="248"/>
      <c r="N10" s="248"/>
      <c r="S10" s="324"/>
      <c r="Z10" s="324" t="s">
        <v>418</v>
      </c>
      <c r="AA10" s="311">
        <f>'1o ΕΠ. ΠΕΔΙΟ'!E6</f>
        <v>0</v>
      </c>
      <c r="AB10" s="311">
        <v>0</v>
      </c>
      <c r="AC10" s="311">
        <v>0</v>
      </c>
      <c r="AE10" s="311">
        <f>'4o ΕΠ. ΠΕΔΙΟ'!E6</f>
        <v>0</v>
      </c>
      <c r="AF10" s="311">
        <f>SUM(AA10:AE10)</f>
        <v>0</v>
      </c>
      <c r="AY10" s="318" t="s">
        <v>358</v>
      </c>
      <c r="AZ10" s="325">
        <f t="shared" ref="AZ10:AZ14" si="0">C11</f>
        <v>11</v>
      </c>
      <c r="BA10" s="322">
        <v>3.3</v>
      </c>
      <c r="BB10" s="326">
        <f>AZ10*BA10</f>
        <v>36.299999999999997</v>
      </c>
      <c r="BC10" s="322">
        <v>2</v>
      </c>
      <c r="BD10" s="326">
        <f>AZ10*BC10</f>
        <v>22</v>
      </c>
      <c r="BE10" s="322">
        <v>2</v>
      </c>
      <c r="BF10" s="326">
        <f>AZ10*BE10</f>
        <v>22</v>
      </c>
      <c r="BG10" s="323" t="s">
        <v>359</v>
      </c>
      <c r="BH10" s="323" t="s">
        <v>360</v>
      </c>
      <c r="BI10" s="323" t="s">
        <v>361</v>
      </c>
      <c r="BJ10" s="314"/>
      <c r="BK10" s="314"/>
      <c r="BL10" s="314"/>
      <c r="BM10" s="319">
        <v>1</v>
      </c>
      <c r="BN10" s="314"/>
      <c r="BO10" s="314"/>
      <c r="BW10" s="248"/>
      <c r="BX10" s="248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</row>
    <row r="11" spans="1:102" ht="24.95" customHeight="1">
      <c r="A11" s="205">
        <f>IF(OR(AND($AY$2=1,C11&gt;0,C12&gt;0,C13&gt;0),AND($AY$2=2,C14&gt;0,C12&gt;0,C13&gt;0),AND($AY$2=3,C11&gt;0,C13&gt;0,C14&gt;0)),1,0)</f>
        <v>1</v>
      </c>
      <c r="B11" s="196" t="str">
        <f>IF($AY$2=1,AY10,IF($AY$2=2,AY25,AY36))</f>
        <v>Μαθηματικά (Κατευθ.)</v>
      </c>
      <c r="C11" s="99">
        <v>11</v>
      </c>
      <c r="D11" s="4"/>
      <c r="E11" s="20">
        <f t="shared" ref="E11:G12" si="1">IF($AY$2=1,BA10,IF($AY$2=2,BA25,BA36))</f>
        <v>3.3</v>
      </c>
      <c r="F11" s="21">
        <f t="shared" si="1"/>
        <v>36.299999999999997</v>
      </c>
      <c r="G11" s="22">
        <f t="shared" si="1"/>
        <v>2</v>
      </c>
      <c r="H11" s="23">
        <f>IF(OR(ISBLANK(C15),C15&lt;0),0,IF($AY$2=1,BD10,IF($AY$2=2,BD25,BD36)))</f>
        <v>0</v>
      </c>
      <c r="I11" s="3"/>
      <c r="J11" s="3"/>
      <c r="K11" s="3"/>
      <c r="L11" s="248"/>
      <c r="M11" s="248"/>
      <c r="N11" s="248"/>
      <c r="S11" s="324"/>
      <c r="Z11" s="324" t="s">
        <v>417</v>
      </c>
      <c r="AA11" s="311">
        <f>'1o ΕΠ. ΠΕΔΙΟ'!E7</f>
        <v>0</v>
      </c>
      <c r="AB11" s="311">
        <f>'2o ΕΠ. ΠΕΔΙΟ'!E6</f>
        <v>0</v>
      </c>
      <c r="AC11" s="311">
        <f>'3o ΕΠ. ΠΕΔΙΟ'!E6</f>
        <v>0</v>
      </c>
      <c r="AE11" s="311">
        <f>'4o ΕΠ. ΠΕΔΙΟ'!E7</f>
        <v>0</v>
      </c>
      <c r="AF11" s="311">
        <f t="shared" ref="AF11:AF18" si="2">MAX(AA11:AE11)</f>
        <v>0</v>
      </c>
      <c r="AY11" s="318" t="s">
        <v>362</v>
      </c>
      <c r="AZ11" s="325">
        <f t="shared" si="0"/>
        <v>15</v>
      </c>
      <c r="BA11" s="322">
        <v>2.7</v>
      </c>
      <c r="BB11" s="326">
        <f>AZ11*BA11</f>
        <v>40.5</v>
      </c>
      <c r="BC11" s="322">
        <v>2</v>
      </c>
      <c r="BD11" s="326">
        <f>AZ11*BC11</f>
        <v>30</v>
      </c>
      <c r="BE11" s="322">
        <v>2</v>
      </c>
      <c r="BF11" s="326">
        <f>AZ11*BE11</f>
        <v>30</v>
      </c>
      <c r="BG11" s="323"/>
      <c r="BH11" s="323"/>
      <c r="BI11" s="323"/>
      <c r="BJ11" s="314"/>
      <c r="BK11" s="314"/>
      <c r="BL11" s="314"/>
      <c r="BM11" s="314"/>
      <c r="BN11" s="314"/>
      <c r="BO11" s="314"/>
      <c r="BW11" s="248"/>
      <c r="BX11" s="248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</row>
    <row r="12" spans="1:102" ht="24.95" customHeight="1" thickBot="1">
      <c r="A12" s="3"/>
      <c r="B12" s="197" t="str">
        <f>IF($AY$2=1,AY11,IF($AY$2=2,AY26,AY37))</f>
        <v>Α.Ο.Θ.</v>
      </c>
      <c r="C12" s="19">
        <v>15</v>
      </c>
      <c r="D12" s="4"/>
      <c r="E12" s="24">
        <f t="shared" si="1"/>
        <v>2.7</v>
      </c>
      <c r="F12" s="25">
        <f t="shared" si="1"/>
        <v>40.5</v>
      </c>
      <c r="G12" s="26">
        <f t="shared" si="1"/>
        <v>0</v>
      </c>
      <c r="H12" s="27">
        <f>IF(OR(ISBLANK(C15),C15&lt;0),0,IF($AY$2=1,BD11,IF($AY$2=2,BD26,BD37)))</f>
        <v>0</v>
      </c>
      <c r="I12" s="3"/>
      <c r="J12" s="3"/>
      <c r="K12" s="3"/>
      <c r="L12" s="248"/>
      <c r="M12" s="248"/>
      <c r="N12" s="248"/>
      <c r="S12" s="324"/>
      <c r="Z12" s="324" t="s">
        <v>419</v>
      </c>
      <c r="AA12" s="311">
        <f>'1o ΕΠ. ΠΕΔΙΟ'!E8</f>
        <v>0</v>
      </c>
      <c r="AB12" s="311">
        <f>'2o ΕΠ. ΠΕΔΙΟ'!E7</f>
        <v>0</v>
      </c>
      <c r="AC12" s="311">
        <f>'3o ΕΠ. ΠΕΔΙΟ'!E7</f>
        <v>0</v>
      </c>
      <c r="AE12" s="311">
        <f>'4o ΕΠ. ΠΕΔΙΟ'!E8</f>
        <v>0</v>
      </c>
      <c r="AF12" s="311">
        <f t="shared" si="2"/>
        <v>0</v>
      </c>
      <c r="AY12" s="318" t="s">
        <v>363</v>
      </c>
      <c r="AZ12" s="325">
        <f t="shared" si="0"/>
        <v>12.5</v>
      </c>
      <c r="BA12" s="322">
        <v>2</v>
      </c>
      <c r="BB12" s="326">
        <f>AZ12*BA12</f>
        <v>25</v>
      </c>
      <c r="BC12" s="322">
        <v>2.4</v>
      </c>
      <c r="BD12" s="326">
        <f>AZ12*BC12</f>
        <v>30</v>
      </c>
      <c r="BE12" s="322">
        <v>3.3</v>
      </c>
      <c r="BF12" s="326">
        <f>AZ12*BE12</f>
        <v>41.25</v>
      </c>
      <c r="BG12" s="323"/>
      <c r="BH12" s="323"/>
      <c r="BI12" s="323"/>
      <c r="BJ12" s="314"/>
      <c r="BK12" s="314"/>
      <c r="BL12" s="314"/>
      <c r="BM12" s="314"/>
      <c r="BN12" s="314"/>
      <c r="BO12" s="314"/>
      <c r="BW12" s="248"/>
      <c r="BX12" s="248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</row>
    <row r="13" spans="1:102" ht="24.95" customHeight="1">
      <c r="A13" s="3"/>
      <c r="B13" s="198" t="str">
        <f>IF($AY$2=1,AY12,IF($AY$2=2,AY28,AY38))</f>
        <v>Νεοελληνική Γλώσσα</v>
      </c>
      <c r="C13" s="18">
        <v>12.5</v>
      </c>
      <c r="D13" s="4"/>
      <c r="E13" s="28">
        <f t="shared" ref="E13:G14" si="3">IF($AY$2=1,BA12,IF($AY$2=2,BA28,BA38))</f>
        <v>2</v>
      </c>
      <c r="F13" s="29">
        <f t="shared" si="3"/>
        <v>25</v>
      </c>
      <c r="G13" s="30">
        <f t="shared" si="3"/>
        <v>2.4</v>
      </c>
      <c r="H13" s="31">
        <f>IF(OR(ISBLANK(C15),C15&lt;0),0,IF($AY$2=1,BD12,IF($AY$2=2,BD28,BD38)))</f>
        <v>0</v>
      </c>
      <c r="I13" s="3"/>
      <c r="J13" s="3"/>
      <c r="K13" s="3"/>
      <c r="L13" s="248"/>
      <c r="M13" s="248"/>
      <c r="N13" s="248"/>
      <c r="S13" s="324"/>
      <c r="Z13" s="324" t="s">
        <v>420</v>
      </c>
      <c r="AA13" s="311">
        <f>'1o ΕΠ. ΠΕΔΙΟ'!E9</f>
        <v>0</v>
      </c>
      <c r="AB13" s="311">
        <f>'2o ΕΠ. ΠΕΔΙΟ'!E8</f>
        <v>0</v>
      </c>
      <c r="AC13" s="311">
        <f>'3o ΕΠ. ΠΕΔΙΟ'!E8</f>
        <v>0</v>
      </c>
      <c r="AE13" s="311">
        <f>'4o ΕΠ. ΠΕΔΙΟ'!E9</f>
        <v>0</v>
      </c>
      <c r="AF13" s="311">
        <f t="shared" si="2"/>
        <v>0</v>
      </c>
      <c r="AY13" s="318" t="s">
        <v>364</v>
      </c>
      <c r="AZ13" s="325">
        <f t="shared" si="0"/>
        <v>14</v>
      </c>
      <c r="BA13" s="322">
        <v>2</v>
      </c>
      <c r="BB13" s="326">
        <f>AZ13*BA13</f>
        <v>28</v>
      </c>
      <c r="BC13" s="364"/>
      <c r="BD13" s="364"/>
      <c r="BE13" s="364"/>
      <c r="BF13" s="364"/>
      <c r="BG13" s="323"/>
      <c r="BH13" s="323"/>
      <c r="BI13" s="323"/>
      <c r="BJ13" s="314"/>
      <c r="BK13" s="314"/>
      <c r="BL13" s="314"/>
      <c r="BM13" s="314"/>
      <c r="BN13" s="314"/>
      <c r="BO13" s="314"/>
      <c r="BW13" s="248"/>
      <c r="BX13" s="248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</row>
    <row r="14" spans="1:102" ht="24.95" customHeight="1" thickBot="1">
      <c r="A14" s="3"/>
      <c r="B14" s="197" t="str">
        <f>IF($AY$2=1,AY13,IF($AY$2=2,AY29,AY39))</f>
        <v>Α.Ε.Π.Π.</v>
      </c>
      <c r="C14" s="19">
        <v>14</v>
      </c>
      <c r="D14" s="4"/>
      <c r="E14" s="24">
        <f t="shared" si="3"/>
        <v>2</v>
      </c>
      <c r="F14" s="25">
        <f t="shared" si="3"/>
        <v>28</v>
      </c>
      <c r="G14" s="26">
        <f t="shared" si="3"/>
        <v>2</v>
      </c>
      <c r="H14" s="27">
        <f>IF(OR(ISBLANK(C15),C15&lt;0),0,IF($AY$2=1,BD13,IF($AY$2=2,BD29,BD39)))</f>
        <v>0</v>
      </c>
      <c r="I14" s="3"/>
      <c r="J14" s="3"/>
      <c r="K14" s="3"/>
      <c r="L14" s="248"/>
      <c r="M14" s="248"/>
      <c r="N14" s="248"/>
      <c r="S14" s="324"/>
      <c r="Z14" s="324" t="s">
        <v>387</v>
      </c>
      <c r="AA14" s="311">
        <f>'1o ΕΠ. ΠΕΔΙΟ'!E10</f>
        <v>0</v>
      </c>
      <c r="AB14" s="311">
        <f>'2o ΕΠ. ΠΕΔΙΟ'!E9</f>
        <v>0</v>
      </c>
      <c r="AC14" s="311">
        <f>'3o ΕΠ. ΠΕΔΙΟ'!E9</f>
        <v>0</v>
      </c>
      <c r="AE14" s="311">
        <f>'4o ΕΠ. ΠΕΔΙΟ'!E10</f>
        <v>0</v>
      </c>
      <c r="AF14" s="311">
        <f t="shared" si="2"/>
        <v>0</v>
      </c>
      <c r="AY14" s="318" t="s">
        <v>365</v>
      </c>
      <c r="AZ14" s="325">
        <f t="shared" si="0"/>
        <v>0</v>
      </c>
      <c r="BA14" s="352"/>
      <c r="BB14" s="364"/>
      <c r="BC14" s="322">
        <v>2.9</v>
      </c>
      <c r="BD14" s="326">
        <f>AZ14*BC14</f>
        <v>0</v>
      </c>
      <c r="BE14" s="364"/>
      <c r="BF14" s="364"/>
      <c r="BG14" s="323"/>
      <c r="BH14" s="323"/>
      <c r="BI14" s="323"/>
      <c r="BJ14" s="314"/>
      <c r="BK14" s="314"/>
      <c r="BL14" s="314"/>
      <c r="BM14" s="314"/>
      <c r="BN14" s="314"/>
      <c r="BO14" s="314"/>
      <c r="BW14" s="248"/>
      <c r="BX14" s="248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</row>
    <row r="15" spans="1:102" ht="24.95" customHeight="1" thickBot="1">
      <c r="A15" s="3"/>
      <c r="B15" s="9" t="str">
        <f>IF($AY$2=1,AY14,IF($AY$2=2,AY30,AY40))</f>
        <v>Βιολογία (Γεν.Παιδ.)</v>
      </c>
      <c r="C15" s="18"/>
      <c r="D15" s="4"/>
      <c r="E15" s="38"/>
      <c r="F15" s="38"/>
      <c r="G15" s="30">
        <f>IF($AY$2=1,BC14,IF($AY$2=2,BC30,BC40))</f>
        <v>2.9</v>
      </c>
      <c r="H15" s="23" t="str">
        <f>IF(OR(ISBLANK(C15),C15&lt;0),"",IF($AY$2=1,BD14,IF($AY$2=2,BD30,BD40)))</f>
        <v/>
      </c>
      <c r="I15" s="3"/>
      <c r="J15" s="3"/>
      <c r="K15" s="3"/>
      <c r="L15" s="248"/>
      <c r="M15" s="248"/>
      <c r="N15" s="248"/>
      <c r="S15" s="312"/>
      <c r="Z15" s="324" t="s">
        <v>342</v>
      </c>
      <c r="AA15" s="311">
        <v>0</v>
      </c>
      <c r="AB15" s="311">
        <f>'2o ΕΠ. ΠΕΔΙΟ'!E10</f>
        <v>0</v>
      </c>
      <c r="AC15" s="311">
        <v>0</v>
      </c>
      <c r="AE15" s="311">
        <f>'4o ΕΠ. ΠΕΔΙΟ'!E11</f>
        <v>2</v>
      </c>
      <c r="AF15" s="311">
        <f t="shared" si="2"/>
        <v>2</v>
      </c>
      <c r="AY15" s="318" t="s">
        <v>366</v>
      </c>
      <c r="AZ15" s="325" t="e">
        <f>#REF!</f>
        <v>#REF!</v>
      </c>
      <c r="BA15" s="364"/>
      <c r="BB15" s="364"/>
      <c r="BC15" s="364"/>
      <c r="BD15" s="364"/>
      <c r="BE15" s="322">
        <v>2.7</v>
      </c>
      <c r="BF15" s="326" t="e">
        <f>AZ15*BE15</f>
        <v>#REF!</v>
      </c>
      <c r="BG15" s="323"/>
      <c r="BH15" s="323"/>
      <c r="BI15" s="323"/>
      <c r="BW15" s="248"/>
      <c r="BX15" s="248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</row>
    <row r="16" spans="1:102" ht="40.5" customHeight="1" thickBot="1">
      <c r="A16" s="3"/>
      <c r="B16" s="226" t="str">
        <f>IF(OR(C11&gt;20,C12&gt;20,C13&gt;20,C14&gt;20,C15&gt;20,C11&lt;0,C12&lt;0,C13&lt;0,C14&lt;0,C15&lt;0)," ΠΡΟΣΟΧΗ!  Οι βαθμοί πρέπει να είναι αριθμοί από το 0 έως το 20 !","")</f>
        <v/>
      </c>
      <c r="C16" s="127"/>
      <c r="D16" s="4"/>
      <c r="E16" s="10" t="s">
        <v>367</v>
      </c>
      <c r="F16" s="11">
        <f>IF(OR($A$11=0,AND($AY$2=1,C14=0),AND($AY$2=2,C11=0),AND($AY$2=3,C12=0)),0,IF($AY$2=1,BB16,IF($AY$2=2,BB32,BB43)))</f>
        <v>12980.000000000002</v>
      </c>
      <c r="G16" s="12" t="s">
        <v>367</v>
      </c>
      <c r="H16" s="13">
        <f>IF(OR($A$11=0,C15=0),0,IF($AY$2=1,BD16,IF($AY$2=2,BD32,BD43)))</f>
        <v>0</v>
      </c>
      <c r="I16" s="3"/>
      <c r="J16" s="3"/>
      <c r="K16" s="3"/>
      <c r="L16" s="248"/>
      <c r="M16" s="248"/>
      <c r="N16" s="248"/>
      <c r="S16" s="324"/>
      <c r="Z16" s="324" t="s">
        <v>388</v>
      </c>
      <c r="AA16" s="311">
        <f>'1o ΕΠ. ΠΕΔΙΟ'!E12</f>
        <v>0</v>
      </c>
      <c r="AB16" s="311">
        <f>'2o ΕΠ. ΠΕΔΙΟ'!E12</f>
        <v>0</v>
      </c>
      <c r="AC16" s="311">
        <v>0</v>
      </c>
      <c r="AE16" s="311">
        <f>'4o ΕΠ. ΠΕΔΙΟ'!E12</f>
        <v>0</v>
      </c>
      <c r="AF16" s="311">
        <f t="shared" si="2"/>
        <v>0</v>
      </c>
      <c r="AY16" s="327"/>
      <c r="AZ16" s="318"/>
      <c r="BA16" s="318"/>
      <c r="BB16" s="318">
        <f>100*SUM(BB10:BB15)</f>
        <v>12980.000000000002</v>
      </c>
      <c r="BC16" s="318"/>
      <c r="BD16" s="318">
        <f>100*SUM(BD10:BD15)</f>
        <v>8200</v>
      </c>
      <c r="BE16" s="318"/>
      <c r="BF16" s="318" t="e">
        <f>100*SUM(BF10:BF15)</f>
        <v>#REF!</v>
      </c>
      <c r="BG16" s="323"/>
      <c r="BH16" s="323"/>
      <c r="BI16" s="323"/>
      <c r="BW16" s="248"/>
      <c r="BX16" s="248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</row>
    <row r="17" spans="1:102" ht="24.75" customHeight="1">
      <c r="A17" s="188" t="str">
        <f>" ΜΑΘΗΜΑΤΑ ΟΜΑΔΑΣ:    "&amp;IF($AY$2=1,B11&amp;",   "&amp;B12&amp;",   "&amp;B13,IF($AY$2=2,B12&amp;",   "&amp;B13&amp;",   "&amp;B14,B11&amp;",   "&amp;B13&amp;",   "&amp;B14))</f>
        <v xml:space="preserve"> ΜΑΘΗΜΑΤΑ ΟΜΑΔΑΣ:    Μαθηματικά (Κατευθ.),   Νεοελληνική Γλώσσα,   Α.Ε.Π.Π.</v>
      </c>
      <c r="B17" s="188"/>
      <c r="C17" s="4"/>
      <c r="D17" s="4"/>
      <c r="E17" s="33"/>
      <c r="F17" s="34"/>
      <c r="G17" s="35"/>
      <c r="H17" s="36"/>
      <c r="I17" s="35"/>
      <c r="J17" s="36"/>
      <c r="K17" s="3"/>
      <c r="L17" s="248"/>
      <c r="M17" s="248"/>
      <c r="N17" s="248"/>
      <c r="S17" s="324"/>
      <c r="Z17" s="324" t="s">
        <v>334</v>
      </c>
      <c r="AZ17" s="318"/>
      <c r="BA17" s="318"/>
      <c r="BB17" s="318"/>
      <c r="BC17" s="318"/>
      <c r="BD17" s="318"/>
      <c r="BE17" s="318"/>
      <c r="BF17" s="318"/>
      <c r="BG17" s="323"/>
      <c r="BH17" s="323"/>
      <c r="BI17" s="323"/>
      <c r="BW17" s="248"/>
      <c r="BX17" s="248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</row>
    <row r="18" spans="1:102" ht="19.5" customHeight="1">
      <c r="A18" s="3"/>
      <c r="B18" s="189" t="str">
        <f>"       "&amp;IF(AY2=1,E9&amp;":  Τα τρία μαθήματα της ομάδας και   "&amp;B14,IF(AY2=2,E9&amp;":   Τα τρία μαθήματα της ομάδας και   "&amp;B11,E9&amp;":   Τα τρία μαθήματα της ομάδας και   "&amp;B12))</f>
        <v xml:space="preserve">       4ο ΕΠ. ΠΕΔΙΟ:   Τα τρία μαθήματα της ομάδας και   Α.Ο.Θ.</v>
      </c>
      <c r="C18" s="4"/>
      <c r="D18" s="4"/>
      <c r="E18" s="365" t="str">
        <f>IF(OR(F16&gt;0,H16&gt;0,J16&gt;0),"Για να δείτε τις σχολές που περνάτε, πατήστε στις καρτέλες  &gt;","")</f>
        <v>Για να δείτε τις σχολές που περνάτε, πατήστε στις καρτέλες  &gt;</v>
      </c>
      <c r="F18" s="365"/>
      <c r="G18" s="365"/>
      <c r="H18" s="365"/>
      <c r="I18" s="310" t="str">
        <f>IF(AND($A$11=1,$F$16&gt;0),E9,"")</f>
        <v>4ο ΕΠ. ΠΕΔΙΟ</v>
      </c>
      <c r="J18" s="36"/>
      <c r="K18" s="3"/>
      <c r="L18" s="248"/>
      <c r="M18" s="248"/>
      <c r="N18" s="248"/>
      <c r="S18" s="324"/>
      <c r="Z18" s="324" t="s">
        <v>335</v>
      </c>
      <c r="AA18" s="311">
        <f>'1o ΕΠ. ΠΕΔΙΟ'!E13</f>
        <v>0</v>
      </c>
      <c r="AB18" s="311">
        <f>'2o ΕΠ. ΠΕΔΙΟ'!E13</f>
        <v>0</v>
      </c>
      <c r="AC18" s="311">
        <v>0</v>
      </c>
      <c r="AE18" s="311">
        <f>'4o ΕΠ. ΠΕΔΙΟ'!E13</f>
        <v>0</v>
      </c>
      <c r="AF18" s="311">
        <f t="shared" si="2"/>
        <v>0</v>
      </c>
      <c r="AZ18" s="318"/>
      <c r="BA18" s="318"/>
      <c r="BB18" s="318"/>
      <c r="BC18" s="318"/>
      <c r="BD18" s="318"/>
      <c r="BE18" s="318"/>
      <c r="BF18" s="318"/>
      <c r="BG18" s="323"/>
      <c r="BH18" s="323"/>
      <c r="BI18" s="323"/>
      <c r="BW18" s="248"/>
      <c r="BX18" s="248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</row>
    <row r="19" spans="1:102" ht="17.100000000000001" customHeight="1">
      <c r="A19" s="3"/>
      <c r="B19" s="189" t="str">
        <f>"       "&amp;IF(AY2=1,G9&amp;":   Τα τρία μαθήματα της ομάδας και   "&amp;B15,IF(AY2=2,G9&amp;":   Τα τρία μαθήματα της ομάδας και   "&amp;B15,G9&amp;":   Τα τρία μαθήματα της ομάδας και   "&amp;B15))</f>
        <v xml:space="preserve">       3ο ΕΠ. ΠΕΔΙΟ:   Τα τρία μαθήματα της ομάδας και   Βιολογία (Γεν.Παιδ.)</v>
      </c>
      <c r="C19" s="4"/>
      <c r="D19" s="4"/>
      <c r="E19" s="366" t="str">
        <f>IF(AF24&gt;0,"Περνάτε σε  "&amp;AF24&amp;"  συνολικά σχολές","")</f>
        <v>Περνάτε σε  107  συνολικά σχολές</v>
      </c>
      <c r="F19" s="366"/>
      <c r="G19" s="366"/>
      <c r="H19" s="366"/>
      <c r="I19" s="310" t="str">
        <f>IF(AND($A$11=1,$H$16&gt;0),G9,"")</f>
        <v/>
      </c>
      <c r="J19" s="208" t="str">
        <f>IF(AND($A$11=1,$J$16&gt;0),I9,"")</f>
        <v/>
      </c>
      <c r="K19" s="3"/>
      <c r="L19" s="248"/>
      <c r="M19" s="248"/>
      <c r="N19" s="248"/>
      <c r="S19" s="324"/>
      <c r="Z19" s="324" t="s">
        <v>336</v>
      </c>
      <c r="AZ19" s="318"/>
      <c r="BA19" s="318"/>
      <c r="BB19" s="318"/>
      <c r="BC19" s="318"/>
      <c r="BD19" s="318"/>
      <c r="BE19" s="318"/>
      <c r="BF19" s="318"/>
      <c r="BG19" s="323"/>
      <c r="BH19" s="323"/>
      <c r="BI19" s="323"/>
      <c r="BW19" s="248"/>
      <c r="BX19" s="248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</row>
    <row r="20" spans="1:102" ht="17.100000000000001" customHeight="1">
      <c r="A20" s="3"/>
      <c r="B20" s="189"/>
      <c r="C20" s="4"/>
      <c r="D20" s="4"/>
      <c r="E20" s="34"/>
      <c r="F20" s="34"/>
      <c r="G20" s="35"/>
      <c r="H20" s="36"/>
      <c r="I20" s="35"/>
      <c r="J20" s="36"/>
      <c r="K20" s="3"/>
      <c r="L20" s="248"/>
      <c r="M20" s="248"/>
      <c r="N20" s="248"/>
      <c r="S20" s="320"/>
      <c r="Z20" s="320" t="s">
        <v>389</v>
      </c>
      <c r="AA20" s="311">
        <f>'1o ΕΠ. ΠΕΔΙΟ'!E14</f>
        <v>0</v>
      </c>
      <c r="AB20" s="311">
        <f>'2o ΕΠ. ΠΕΔΙΟ'!E14</f>
        <v>0</v>
      </c>
      <c r="AC20" s="311">
        <f>'3o ΕΠ. ΠΕΔΙΟ'!E10</f>
        <v>0</v>
      </c>
      <c r="AE20" s="311">
        <f>'4o ΕΠ. ΠΕΔΙΟ'!E14</f>
        <v>66</v>
      </c>
      <c r="AF20" s="311">
        <f>SUM(AA20:AE20)</f>
        <v>66</v>
      </c>
      <c r="AZ20" s="318"/>
      <c r="BA20" s="318"/>
      <c r="BB20" s="318"/>
      <c r="BC20" s="318"/>
      <c r="BD20" s="318"/>
      <c r="BE20" s="318"/>
      <c r="BF20" s="318"/>
      <c r="BG20" s="323"/>
      <c r="BH20" s="323"/>
      <c r="BI20" s="323"/>
      <c r="BW20" s="248"/>
      <c r="BX20" s="248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</row>
    <row r="21" spans="1:102" ht="16.5" customHeight="1">
      <c r="A21" s="191" t="str">
        <f>" ** ΣΗΜΕΙΩΣΗ:  Μπορείτε να είστε υποψήφιοι σε δύο το πολύ πεδία "</f>
        <v xml:space="preserve"> ** ΣΗΜΕΙΩΣΗ:  Μπορείτε να είστε υποψήφιοι σε δύο το πολύ πεδία </v>
      </c>
      <c r="B21" s="190"/>
      <c r="C21" s="14"/>
      <c r="D21" s="4"/>
      <c r="E21" s="34"/>
      <c r="F21" s="3"/>
      <c r="G21" s="183"/>
      <c r="H21" s="356" t="s">
        <v>855</v>
      </c>
      <c r="I21" s="356"/>
      <c r="J21" s="36"/>
      <c r="K21" s="36"/>
      <c r="L21" s="248"/>
      <c r="M21" s="248"/>
      <c r="N21" s="248"/>
      <c r="S21" s="324"/>
      <c r="Z21" s="324" t="s">
        <v>421</v>
      </c>
      <c r="AA21" s="311">
        <f>'1o ΕΠ. ΠΕΔΙΟ'!E15</f>
        <v>0</v>
      </c>
      <c r="AB21" s="311">
        <f>'2o ΕΠ. ΠΕΔΙΟ'!E15</f>
        <v>0</v>
      </c>
      <c r="AC21" s="311">
        <v>0</v>
      </c>
      <c r="AE21" s="311">
        <f>'4o ΕΠ. ΠΕΔΙΟ'!E15</f>
        <v>0</v>
      </c>
      <c r="AF21" s="311">
        <f>MAX(AA21:AE21)</f>
        <v>0</v>
      </c>
      <c r="AZ21" s="318"/>
      <c r="BA21" s="318"/>
      <c r="BB21" s="318"/>
      <c r="BC21" s="318"/>
      <c r="BD21" s="318"/>
      <c r="BE21" s="318"/>
      <c r="BF21" s="318"/>
      <c r="BG21" s="323"/>
      <c r="BH21" s="323"/>
      <c r="BI21" s="323"/>
      <c r="BW21" s="248"/>
      <c r="BX21" s="248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</row>
    <row r="22" spans="1:102" ht="22.5" customHeight="1" thickBot="1">
      <c r="A22" s="192" t="s">
        <v>982</v>
      </c>
      <c r="B22" s="98"/>
      <c r="C22" s="47"/>
      <c r="D22" s="47"/>
      <c r="E22" s="48"/>
      <c r="F22" s="47"/>
      <c r="G22" s="185"/>
      <c r="H22" s="184"/>
      <c r="I22" s="357"/>
      <c r="J22" s="357"/>
      <c r="K22" s="357"/>
      <c r="L22" s="248"/>
      <c r="M22" s="248"/>
      <c r="N22" s="248"/>
      <c r="S22" s="324"/>
      <c r="Z22" s="324" t="s">
        <v>422</v>
      </c>
      <c r="AA22" s="311">
        <f>'1o ΕΠ. ΠΕΔΙΟ'!E16</f>
        <v>0</v>
      </c>
      <c r="AB22" s="311">
        <v>0</v>
      </c>
      <c r="AC22" s="311">
        <v>0</v>
      </c>
      <c r="AE22" s="311">
        <f>SUM('4o ΕΠ. ΠΕΔΙΟ'!E16:E17)</f>
        <v>0</v>
      </c>
      <c r="AF22" s="311">
        <f>MAX(AA22:AE22)</f>
        <v>0</v>
      </c>
      <c r="AY22" s="318"/>
      <c r="AZ22" s="318"/>
      <c r="BA22" s="352" t="s">
        <v>368</v>
      </c>
      <c r="BB22" s="352"/>
      <c r="BC22" s="352" t="s">
        <v>349</v>
      </c>
      <c r="BD22" s="352"/>
      <c r="BE22" s="352"/>
      <c r="BF22" s="352"/>
      <c r="BG22" s="323">
        <v>2</v>
      </c>
      <c r="BH22" s="323">
        <v>3</v>
      </c>
      <c r="BI22" s="323">
        <v>4</v>
      </c>
      <c r="BW22" s="248"/>
      <c r="BX22" s="248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</row>
    <row r="23" spans="1:102" ht="16.5" customHeight="1">
      <c r="A23" s="15"/>
      <c r="B23" s="228" t="s">
        <v>402</v>
      </c>
      <c r="C23" s="15"/>
      <c r="D23" s="15"/>
      <c r="E23" s="182"/>
      <c r="F23" s="15"/>
      <c r="G23" s="15"/>
      <c r="H23" s="182"/>
      <c r="I23" s="15"/>
      <c r="J23" s="15"/>
      <c r="K23" s="15"/>
      <c r="L23" s="248"/>
      <c r="M23" s="248"/>
      <c r="N23" s="248"/>
      <c r="Z23" s="324" t="s">
        <v>332</v>
      </c>
      <c r="AA23" s="311">
        <f>'1o ΕΠ. ΠΕΔΙΟ'!E11</f>
        <v>0</v>
      </c>
      <c r="AB23" s="311">
        <f>'2o ΕΠ. ΠΕΔΙΟ'!E11</f>
        <v>0</v>
      </c>
      <c r="AC23" s="311">
        <v>0</v>
      </c>
      <c r="AE23" s="311">
        <v>0</v>
      </c>
      <c r="AF23" s="311">
        <f>MAX(AA23:AE23)</f>
        <v>0</v>
      </c>
      <c r="AY23" s="318"/>
      <c r="AZ23" s="318"/>
      <c r="BA23" s="322"/>
      <c r="BB23" s="322"/>
      <c r="BC23" s="322"/>
      <c r="BD23" s="322"/>
      <c r="BE23" s="322"/>
      <c r="BF23" s="322"/>
      <c r="BG23" s="323"/>
      <c r="BH23" s="323"/>
      <c r="BI23" s="323"/>
      <c r="BW23" s="248"/>
      <c r="BX23" s="248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</row>
    <row r="24" spans="1:102" ht="15" customHeight="1">
      <c r="A24" s="45"/>
      <c r="B24" s="354" t="s">
        <v>952</v>
      </c>
      <c r="C24" s="354"/>
      <c r="D24" s="354"/>
      <c r="E24" s="354"/>
      <c r="F24" s="354"/>
      <c r="G24" s="354"/>
      <c r="H24" s="354"/>
      <c r="I24" s="354"/>
      <c r="J24" s="354"/>
      <c r="K24" s="45"/>
      <c r="L24" s="248"/>
      <c r="M24" s="248"/>
      <c r="N24" s="248"/>
      <c r="AF24" s="311">
        <f>SUM(AF9:AF23)</f>
        <v>107</v>
      </c>
      <c r="AY24" s="322" t="s">
        <v>351</v>
      </c>
      <c r="AZ24" s="322" t="s">
        <v>369</v>
      </c>
      <c r="BA24" s="322" t="s">
        <v>353</v>
      </c>
      <c r="BB24" s="322" t="s">
        <v>354</v>
      </c>
      <c r="BC24" s="322" t="s">
        <v>353</v>
      </c>
      <c r="BD24" s="322" t="s">
        <v>354</v>
      </c>
      <c r="BE24" s="322" t="s">
        <v>353</v>
      </c>
      <c r="BF24" s="322" t="s">
        <v>354</v>
      </c>
      <c r="BG24" s="323" t="s">
        <v>370</v>
      </c>
      <c r="BH24" s="323" t="s">
        <v>360</v>
      </c>
      <c r="BI24" s="323" t="s">
        <v>361</v>
      </c>
      <c r="BW24" s="248"/>
      <c r="BX24" s="248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</row>
    <row r="25" spans="1:102" ht="6" customHeight="1" thickBot="1">
      <c r="A25" s="46"/>
      <c r="B25" s="355"/>
      <c r="C25" s="355"/>
      <c r="D25" s="355"/>
      <c r="E25" s="355"/>
      <c r="F25" s="355"/>
      <c r="G25" s="355"/>
      <c r="H25" s="355"/>
      <c r="I25" s="355"/>
      <c r="J25" s="355"/>
      <c r="K25" s="46"/>
      <c r="L25" s="248"/>
      <c r="M25" s="248"/>
      <c r="N25" s="248"/>
      <c r="AY25" s="318" t="s">
        <v>372</v>
      </c>
      <c r="AZ25" s="325">
        <f>C11</f>
        <v>11</v>
      </c>
      <c r="BA25" s="322">
        <v>3.3</v>
      </c>
      <c r="BB25" s="326">
        <f>AZ25*BA25</f>
        <v>36.299999999999997</v>
      </c>
      <c r="BC25" s="352"/>
      <c r="BD25" s="364"/>
      <c r="BE25" s="352"/>
      <c r="BF25" s="364"/>
      <c r="BG25" s="323"/>
      <c r="BH25" s="323"/>
      <c r="BI25" s="323"/>
      <c r="BW25" s="248"/>
      <c r="BX25" s="248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</row>
    <row r="26" spans="1:102" ht="13.5" customHeight="1" thickBot="1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248"/>
      <c r="M26" s="248"/>
      <c r="N26" s="248"/>
      <c r="AY26" s="318" t="s">
        <v>373</v>
      </c>
      <c r="AZ26" s="325">
        <f>C12</f>
        <v>15</v>
      </c>
      <c r="BA26" s="322">
        <v>2.7</v>
      </c>
      <c r="BB26" s="326">
        <f>AZ26*BA26</f>
        <v>40.5</v>
      </c>
      <c r="BC26" s="322">
        <v>2</v>
      </c>
      <c r="BD26" s="326">
        <f>AZ26*BC26</f>
        <v>30</v>
      </c>
      <c r="BE26" s="322">
        <v>2</v>
      </c>
      <c r="BF26" s="326">
        <f>AZ26*BE26</f>
        <v>30</v>
      </c>
      <c r="BG26" s="323"/>
      <c r="BH26" s="323"/>
      <c r="BI26" s="323"/>
      <c r="BW26" s="248"/>
      <c r="BX26" s="248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</row>
    <row r="27" spans="1:102" ht="36.75" customHeight="1" thickBot="1">
      <c r="A27" s="39"/>
      <c r="B27" s="199" t="s">
        <v>402</v>
      </c>
      <c r="C27" s="200" t="s">
        <v>949</v>
      </c>
      <c r="D27" s="39"/>
      <c r="E27" s="39"/>
      <c r="F27" s="39"/>
      <c r="G27" s="227" t="str">
        <f>IF(OR(C28&gt;20,C29&gt;20,C30&gt;20,C31&gt;20,C32&gt;20,C33&gt;20,C34&gt;20,C35&gt;20,C36&gt;20,C37&gt;20,C38&gt;20,C39&gt;20,C28&lt;0,C29&lt;0,C30&lt;0,C31&lt;0,C32&lt;0,C33&lt;0,C34&lt;0,C35&lt;0,C36&lt;0,C37&lt;0,C38&lt;0,C39&lt;0)," ΠΡΟΣΟΧΗ!  Οι βαθμοί πρέπει να είναι αριθμοί από το 0 έως το 20 !","")</f>
        <v/>
      </c>
      <c r="H27" s="39"/>
      <c r="I27" s="39"/>
      <c r="J27" s="39"/>
      <c r="K27" s="39"/>
      <c r="L27" s="248"/>
      <c r="M27" s="248"/>
      <c r="N27" s="248"/>
      <c r="AY27" s="318"/>
      <c r="AZ27" s="325"/>
      <c r="BA27" s="322"/>
      <c r="BB27" s="326"/>
      <c r="BC27" s="322"/>
      <c r="BD27" s="326"/>
      <c r="BE27" s="322"/>
      <c r="BF27" s="326"/>
      <c r="BG27" s="323"/>
      <c r="BH27" s="323"/>
      <c r="BI27" s="323"/>
      <c r="BW27" s="248"/>
      <c r="BX27" s="248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</row>
    <row r="28" spans="1:102" s="41" customFormat="1" ht="19.5" customHeight="1">
      <c r="A28" s="39"/>
      <c r="B28" s="106" t="s">
        <v>394</v>
      </c>
      <c r="C28" s="100"/>
      <c r="D28" s="39"/>
      <c r="E28" s="39"/>
      <c r="F28" s="368" t="s">
        <v>423</v>
      </c>
      <c r="G28" s="369"/>
      <c r="H28" s="372" t="s">
        <v>357</v>
      </c>
      <c r="I28" s="362" t="s">
        <v>426</v>
      </c>
      <c r="J28" s="39"/>
      <c r="K28" s="39"/>
      <c r="L28" s="250"/>
      <c r="M28" s="250"/>
      <c r="N28" s="250"/>
      <c r="O28" s="328"/>
      <c r="P28" s="328"/>
      <c r="Q28" s="328"/>
      <c r="R28" s="328"/>
      <c r="S28" s="328"/>
      <c r="T28" s="328"/>
      <c r="U28" s="328"/>
      <c r="V28" s="328"/>
      <c r="W28" s="328"/>
      <c r="X28" s="328"/>
      <c r="Y28" s="328"/>
      <c r="Z28" s="329"/>
      <c r="AA28" s="328"/>
      <c r="AB28" s="328"/>
      <c r="AC28" s="328"/>
      <c r="AD28" s="328"/>
      <c r="AE28" s="328"/>
      <c r="AF28" s="328"/>
      <c r="AG28" s="328"/>
      <c r="AH28" s="328"/>
      <c r="AI28" s="328"/>
      <c r="AJ28" s="328"/>
      <c r="AK28" s="328"/>
      <c r="AL28" s="328"/>
      <c r="AM28" s="328"/>
      <c r="AN28" s="328"/>
      <c r="AO28" s="328"/>
      <c r="AP28" s="328"/>
      <c r="AQ28" s="328"/>
      <c r="AR28" s="328"/>
      <c r="AS28" s="328"/>
      <c r="AT28" s="328"/>
      <c r="AU28" s="328"/>
      <c r="AV28" s="328"/>
      <c r="AW28" s="328"/>
      <c r="AX28" s="328"/>
      <c r="AY28" s="318" t="s">
        <v>363</v>
      </c>
      <c r="AZ28" s="322">
        <f>C13</f>
        <v>12.5</v>
      </c>
      <c r="BA28" s="322">
        <v>2</v>
      </c>
      <c r="BB28" s="326">
        <f>AZ28*BA28</f>
        <v>25</v>
      </c>
      <c r="BC28" s="322">
        <v>2</v>
      </c>
      <c r="BD28" s="326">
        <f>AZ28*BC28</f>
        <v>25</v>
      </c>
      <c r="BE28" s="322">
        <v>3.3</v>
      </c>
      <c r="BF28" s="326">
        <f>AZ28*BE28</f>
        <v>41.25</v>
      </c>
      <c r="BG28" s="330"/>
      <c r="BH28" s="330"/>
      <c r="BI28" s="330"/>
      <c r="BJ28" s="328"/>
      <c r="BK28" s="328"/>
      <c r="BL28" s="328"/>
      <c r="BM28" s="328"/>
      <c r="BN28" s="328"/>
      <c r="BO28" s="328"/>
      <c r="BP28" s="328"/>
      <c r="BQ28" s="328"/>
      <c r="BR28" s="328"/>
      <c r="BS28" s="328"/>
      <c r="BT28" s="328"/>
      <c r="BU28" s="328"/>
      <c r="BV28" s="328"/>
      <c r="BW28" s="250"/>
      <c r="BX28" s="25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</row>
    <row r="29" spans="1:102" s="41" customFormat="1" ht="24" customHeight="1" thickBot="1">
      <c r="A29" s="39"/>
      <c r="B29" s="107" t="s">
        <v>395</v>
      </c>
      <c r="C29" s="101"/>
      <c r="D29" s="39"/>
      <c r="E29" s="39"/>
      <c r="F29" s="370"/>
      <c r="G29" s="371"/>
      <c r="H29" s="373"/>
      <c r="I29" s="363"/>
      <c r="J29" s="39"/>
      <c r="K29" s="39"/>
      <c r="L29" s="250"/>
      <c r="M29" s="250"/>
      <c r="N29" s="250"/>
      <c r="O29" s="328"/>
      <c r="P29" s="328"/>
      <c r="Q29" s="328"/>
      <c r="R29" s="328"/>
      <c r="S29" s="328"/>
      <c r="T29" s="328"/>
      <c r="U29" s="328"/>
      <c r="V29" s="328"/>
      <c r="W29" s="328"/>
      <c r="X29" s="328"/>
      <c r="Y29" s="328"/>
      <c r="Z29" s="329"/>
      <c r="AA29" s="328"/>
      <c r="AB29" s="328"/>
      <c r="AC29" s="328"/>
      <c r="AD29" s="328"/>
      <c r="AE29" s="328"/>
      <c r="AF29" s="328"/>
      <c r="AG29" s="328"/>
      <c r="AH29" s="328"/>
      <c r="AI29" s="328"/>
      <c r="AJ29" s="328"/>
      <c r="AK29" s="328"/>
      <c r="AL29" s="328"/>
      <c r="AM29" s="328"/>
      <c r="AN29" s="328"/>
      <c r="AO29" s="328"/>
      <c r="AP29" s="328"/>
      <c r="AQ29" s="328"/>
      <c r="AR29" s="328"/>
      <c r="AS29" s="328"/>
      <c r="AT29" s="328"/>
      <c r="AU29" s="328"/>
      <c r="AV29" s="328"/>
      <c r="AW29" s="328"/>
      <c r="AX29" s="328"/>
      <c r="AY29" s="318" t="s">
        <v>374</v>
      </c>
      <c r="AZ29" s="322">
        <f>C14</f>
        <v>14</v>
      </c>
      <c r="BA29" s="322">
        <v>2</v>
      </c>
      <c r="BB29" s="326">
        <f>AZ29*BA29</f>
        <v>28</v>
      </c>
      <c r="BC29" s="322">
        <v>2.7</v>
      </c>
      <c r="BD29" s="326">
        <f>AZ29*BC29</f>
        <v>37.800000000000004</v>
      </c>
      <c r="BE29" s="322">
        <v>2</v>
      </c>
      <c r="BF29" s="326">
        <f>AZ29*BE29</f>
        <v>28</v>
      </c>
      <c r="BG29" s="330"/>
      <c r="BH29" s="330"/>
      <c r="BI29" s="330"/>
      <c r="BJ29" s="328"/>
      <c r="BK29" s="328"/>
      <c r="BL29" s="328"/>
      <c r="BM29" s="328"/>
      <c r="BN29" s="328"/>
      <c r="BO29" s="328"/>
      <c r="BP29" s="328"/>
      <c r="BQ29" s="328"/>
      <c r="BR29" s="328"/>
      <c r="BS29" s="328"/>
      <c r="BT29" s="328"/>
      <c r="BU29" s="328"/>
      <c r="BV29" s="328"/>
      <c r="BW29" s="250"/>
      <c r="BX29" s="25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</row>
    <row r="30" spans="1:102" s="41" customFormat="1" ht="24" customHeight="1" thickBot="1">
      <c r="A30" s="39"/>
      <c r="B30" s="108" t="s">
        <v>396</v>
      </c>
      <c r="C30" s="102"/>
      <c r="D30" s="39"/>
      <c r="E30" s="39"/>
      <c r="F30" s="307" t="s">
        <v>424</v>
      </c>
      <c r="G30" s="308"/>
      <c r="H30" s="52">
        <v>2</v>
      </c>
      <c r="I30" s="119">
        <f>IF(MAX(C28:C32)&lt;10,0,200*MAX(C28:C32))</f>
        <v>0</v>
      </c>
      <c r="J30" s="42"/>
      <c r="K30" s="42"/>
      <c r="L30" s="250"/>
      <c r="M30" s="250"/>
      <c r="N30" s="250"/>
      <c r="O30" s="328"/>
      <c r="P30" s="328"/>
      <c r="Q30" s="328"/>
      <c r="R30" s="328"/>
      <c r="S30" s="328"/>
      <c r="T30" s="328"/>
      <c r="U30" s="328"/>
      <c r="V30" s="328"/>
      <c r="W30" s="328"/>
      <c r="X30" s="328"/>
      <c r="Y30" s="328"/>
      <c r="Z30" s="329"/>
      <c r="AA30" s="328"/>
      <c r="AB30" s="328"/>
      <c r="AC30" s="328"/>
      <c r="AD30" s="328"/>
      <c r="AE30" s="328"/>
      <c r="AF30" s="328"/>
      <c r="AG30" s="328"/>
      <c r="AH30" s="328"/>
      <c r="AI30" s="328"/>
      <c r="AJ30" s="328"/>
      <c r="AK30" s="328"/>
      <c r="AL30" s="328"/>
      <c r="AM30" s="328"/>
      <c r="AN30" s="328"/>
      <c r="AO30" s="328"/>
      <c r="AP30" s="328"/>
      <c r="AQ30" s="328"/>
      <c r="AR30" s="328"/>
      <c r="AS30" s="328"/>
      <c r="AT30" s="328"/>
      <c r="AU30" s="328"/>
      <c r="AV30" s="328"/>
      <c r="AW30" s="328"/>
      <c r="AX30" s="328"/>
      <c r="AY30" s="318" t="s">
        <v>375</v>
      </c>
      <c r="AZ30" s="322">
        <f>C15</f>
        <v>0</v>
      </c>
      <c r="BA30" s="352"/>
      <c r="BB30" s="364"/>
      <c r="BC30" s="322">
        <v>3.3</v>
      </c>
      <c r="BD30" s="326">
        <f>AZ30*BC30</f>
        <v>0</v>
      </c>
      <c r="BE30" s="352"/>
      <c r="BF30" s="352"/>
      <c r="BG30" s="330"/>
      <c r="BH30" s="330"/>
      <c r="BI30" s="330"/>
      <c r="BJ30" s="328"/>
      <c r="BK30" s="328"/>
      <c r="BL30" s="328"/>
      <c r="BM30" s="328"/>
      <c r="BN30" s="328"/>
      <c r="BO30" s="328"/>
      <c r="BP30" s="328"/>
      <c r="BQ30" s="328"/>
      <c r="BR30" s="328"/>
      <c r="BS30" s="328"/>
      <c r="BT30" s="328"/>
      <c r="BU30" s="328"/>
      <c r="BV30" s="328"/>
      <c r="BW30" s="250"/>
      <c r="BX30" s="25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</row>
    <row r="31" spans="1:102" s="41" customFormat="1" ht="24" customHeight="1" thickBot="1">
      <c r="A31" s="39"/>
      <c r="B31" s="107" t="s">
        <v>397</v>
      </c>
      <c r="C31" s="101"/>
      <c r="D31" s="39"/>
      <c r="E31" s="39"/>
      <c r="F31" s="307" t="s">
        <v>945</v>
      </c>
      <c r="G31" s="308"/>
      <c r="H31" s="53">
        <v>2</v>
      </c>
      <c r="I31" s="120">
        <f>IF(OR(AND(C28&lt;10,C29&lt;10),AND(C28&lt;10,C30&lt;10),AND(C29&lt;10,C30&lt;10)),0,200*MAX(SUM(C28:C29),SUM(C28,C30),SUM(C29:C30))/2)</f>
        <v>0</v>
      </c>
      <c r="J31" s="39"/>
      <c r="K31" s="39"/>
      <c r="L31" s="250"/>
      <c r="M31" s="250"/>
      <c r="N31" s="250"/>
      <c r="O31" s="328"/>
      <c r="P31" s="328"/>
      <c r="Q31" s="328"/>
      <c r="R31" s="328"/>
      <c r="S31" s="328"/>
      <c r="T31" s="328"/>
      <c r="U31" s="328"/>
      <c r="V31" s="328"/>
      <c r="W31" s="328"/>
      <c r="X31" s="328"/>
      <c r="Y31" s="328"/>
      <c r="Z31" s="329"/>
      <c r="AA31" s="328"/>
      <c r="AB31" s="328"/>
      <c r="AC31" s="328"/>
      <c r="AD31" s="328"/>
      <c r="AE31" s="328"/>
      <c r="AF31" s="328"/>
      <c r="AG31" s="328"/>
      <c r="AH31" s="328"/>
      <c r="AI31" s="328"/>
      <c r="AJ31" s="328"/>
      <c r="AK31" s="328"/>
      <c r="AL31" s="328"/>
      <c r="AM31" s="328"/>
      <c r="AN31" s="328"/>
      <c r="AO31" s="328"/>
      <c r="AP31" s="328"/>
      <c r="AQ31" s="328"/>
      <c r="AR31" s="328"/>
      <c r="AS31" s="328"/>
      <c r="AT31" s="328"/>
      <c r="AU31" s="328"/>
      <c r="AV31" s="328"/>
      <c r="AW31" s="328"/>
      <c r="AX31" s="328"/>
      <c r="AY31" s="318" t="s">
        <v>376</v>
      </c>
      <c r="AZ31" s="322" t="e">
        <f>#REF!</f>
        <v>#REF!</v>
      </c>
      <c r="BA31" s="364"/>
      <c r="BB31" s="364"/>
      <c r="BC31" s="352"/>
      <c r="BD31" s="364"/>
      <c r="BE31" s="322">
        <v>2.7</v>
      </c>
      <c r="BF31" s="326" t="e">
        <f>AZ31*BE31</f>
        <v>#REF!</v>
      </c>
      <c r="BG31" s="330"/>
      <c r="BH31" s="330"/>
      <c r="BI31" s="330"/>
      <c r="BJ31" s="328"/>
      <c r="BK31" s="328"/>
      <c r="BL31" s="328"/>
      <c r="BM31" s="328"/>
      <c r="BN31" s="328"/>
      <c r="BO31" s="328"/>
      <c r="BP31" s="328"/>
      <c r="BQ31" s="328"/>
      <c r="BR31" s="328"/>
      <c r="BS31" s="328"/>
      <c r="BT31" s="328"/>
      <c r="BU31" s="328"/>
      <c r="BV31" s="328"/>
      <c r="BW31" s="250"/>
      <c r="BX31" s="25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</row>
    <row r="32" spans="1:102" s="41" customFormat="1" ht="24" customHeight="1" thickBot="1">
      <c r="A32" s="39"/>
      <c r="B32" s="111" t="s">
        <v>398</v>
      </c>
      <c r="C32" s="112"/>
      <c r="D32" s="39"/>
      <c r="E32" s="39"/>
      <c r="F32" s="307" t="s">
        <v>944</v>
      </c>
      <c r="G32" s="308"/>
      <c r="H32" s="54">
        <v>1</v>
      </c>
      <c r="I32" s="121">
        <f>IF(MAX(C28:C31)&lt;10,0,100*MAX(C28:C31))</f>
        <v>0</v>
      </c>
      <c r="J32" s="39"/>
      <c r="K32" s="39"/>
      <c r="L32" s="250"/>
      <c r="M32" s="250"/>
      <c r="N32" s="250"/>
      <c r="O32" s="328"/>
      <c r="P32" s="328"/>
      <c r="Q32" s="328"/>
      <c r="R32" s="328"/>
      <c r="S32" s="328"/>
      <c r="T32" s="328"/>
      <c r="U32" s="328"/>
      <c r="V32" s="328"/>
      <c r="W32" s="328"/>
      <c r="X32" s="328"/>
      <c r="Y32" s="328"/>
      <c r="Z32" s="329"/>
      <c r="AA32" s="328"/>
      <c r="AB32" s="328"/>
      <c r="AC32" s="328"/>
      <c r="AD32" s="328"/>
      <c r="AE32" s="328"/>
      <c r="AF32" s="328"/>
      <c r="AG32" s="328"/>
      <c r="AH32" s="328"/>
      <c r="AI32" s="328"/>
      <c r="AJ32" s="328"/>
      <c r="AK32" s="328"/>
      <c r="AL32" s="328"/>
      <c r="AM32" s="328"/>
      <c r="AN32" s="328"/>
      <c r="AO32" s="328"/>
      <c r="AP32" s="328"/>
      <c r="AQ32" s="328"/>
      <c r="AR32" s="328"/>
      <c r="AS32" s="328"/>
      <c r="AT32" s="328"/>
      <c r="AU32" s="328"/>
      <c r="AV32" s="328"/>
      <c r="AW32" s="328"/>
      <c r="AX32" s="328"/>
      <c r="AY32" s="327"/>
      <c r="AZ32" s="318"/>
      <c r="BA32" s="318"/>
      <c r="BB32" s="318">
        <f>100*SUM(BB25:BB31)</f>
        <v>12980.000000000002</v>
      </c>
      <c r="BC32" s="318"/>
      <c r="BD32" s="318">
        <f>100*SUM(BD25:BD31)</f>
        <v>9280.0000000000018</v>
      </c>
      <c r="BE32" s="318"/>
      <c r="BF32" s="318" t="e">
        <f>100*SUM(BF25:BF31)</f>
        <v>#REF!</v>
      </c>
      <c r="BG32" s="330"/>
      <c r="BH32" s="330"/>
      <c r="BI32" s="330"/>
      <c r="BJ32" s="328"/>
      <c r="BK32" s="328"/>
      <c r="BL32" s="328"/>
      <c r="BM32" s="328"/>
      <c r="BN32" s="328"/>
      <c r="BO32" s="328"/>
      <c r="BP32" s="328"/>
      <c r="BQ32" s="328"/>
      <c r="BR32" s="328"/>
      <c r="BS32" s="328"/>
      <c r="BT32" s="328"/>
      <c r="BU32" s="328"/>
      <c r="BV32" s="328"/>
      <c r="BW32" s="250"/>
      <c r="BX32" s="25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</row>
    <row r="33" spans="1:102" s="41" customFormat="1" ht="24" customHeight="1" thickBot="1">
      <c r="A33" s="39"/>
      <c r="B33" s="113" t="s">
        <v>856</v>
      </c>
      <c r="C33" s="114"/>
      <c r="D33" s="39"/>
      <c r="E33" s="39"/>
      <c r="F33" s="307" t="s">
        <v>943</v>
      </c>
      <c r="G33" s="308"/>
      <c r="H33" s="55">
        <v>1</v>
      </c>
      <c r="I33" s="122">
        <f>IF(C28&lt;10,0,100*C28)</f>
        <v>0</v>
      </c>
      <c r="J33" s="39"/>
      <c r="K33" s="39"/>
      <c r="L33" s="250"/>
      <c r="M33" s="250"/>
      <c r="N33" s="250"/>
      <c r="O33" s="328"/>
      <c r="P33" s="328"/>
      <c r="Q33" s="328"/>
      <c r="R33" s="328"/>
      <c r="S33" s="328"/>
      <c r="T33" s="328"/>
      <c r="U33" s="328"/>
      <c r="V33" s="328"/>
      <c r="W33" s="328"/>
      <c r="X33" s="328"/>
      <c r="Y33" s="328"/>
      <c r="Z33" s="329"/>
      <c r="AA33" s="328"/>
      <c r="AB33" s="328"/>
      <c r="AC33" s="328"/>
      <c r="AD33" s="328"/>
      <c r="AE33" s="328"/>
      <c r="AF33" s="328"/>
      <c r="AG33" s="328"/>
      <c r="AH33" s="328"/>
      <c r="AI33" s="328"/>
      <c r="AJ33" s="328"/>
      <c r="AK33" s="328"/>
      <c r="AL33" s="328"/>
      <c r="AM33" s="328"/>
      <c r="AN33" s="328"/>
      <c r="AO33" s="328"/>
      <c r="AP33" s="328"/>
      <c r="AQ33" s="328"/>
      <c r="AR33" s="328"/>
      <c r="AS33" s="328"/>
      <c r="AT33" s="328"/>
      <c r="AU33" s="328"/>
      <c r="AV33" s="328"/>
      <c r="AW33" s="328"/>
      <c r="AX33" s="328"/>
      <c r="AY33" s="327"/>
      <c r="AZ33" s="318"/>
      <c r="BA33" s="318"/>
      <c r="BB33" s="318"/>
      <c r="BC33" s="318"/>
      <c r="BD33" s="318"/>
      <c r="BE33" s="318"/>
      <c r="BF33" s="318"/>
      <c r="BG33" s="330"/>
      <c r="BH33" s="330"/>
      <c r="BI33" s="330"/>
      <c r="BJ33" s="328"/>
      <c r="BK33" s="328"/>
      <c r="BL33" s="328"/>
      <c r="BM33" s="328"/>
      <c r="BN33" s="328"/>
      <c r="BO33" s="328"/>
      <c r="BP33" s="328"/>
      <c r="BQ33" s="328"/>
      <c r="BR33" s="328"/>
      <c r="BS33" s="328"/>
      <c r="BT33" s="328"/>
      <c r="BU33" s="328"/>
      <c r="BV33" s="328"/>
      <c r="BW33" s="250"/>
      <c r="BX33" s="25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</row>
    <row r="34" spans="1:102" s="41" customFormat="1" ht="24" customHeight="1" thickBot="1">
      <c r="A34" s="39"/>
      <c r="B34" s="106" t="s">
        <v>857</v>
      </c>
      <c r="C34" s="102"/>
      <c r="D34" s="39"/>
      <c r="E34" s="39"/>
      <c r="F34" s="307" t="s">
        <v>427</v>
      </c>
      <c r="G34" s="308"/>
      <c r="H34" s="56">
        <v>2</v>
      </c>
      <c r="I34" s="123">
        <f>IF(OR(C33&lt;10,C34&lt;10,C35&lt;10),0,200*SUM(C33:C35)/3)</f>
        <v>0</v>
      </c>
      <c r="J34" s="39"/>
      <c r="K34" s="39"/>
      <c r="L34" s="250"/>
      <c r="M34" s="250"/>
      <c r="N34" s="250"/>
      <c r="O34" s="328"/>
      <c r="P34" s="328"/>
      <c r="Q34" s="328"/>
      <c r="R34" s="328"/>
      <c r="S34" s="328"/>
      <c r="T34" s="328"/>
      <c r="U34" s="328"/>
      <c r="V34" s="328"/>
      <c r="W34" s="328"/>
      <c r="X34" s="328"/>
      <c r="Y34" s="328"/>
      <c r="Z34" s="329"/>
      <c r="AA34" s="328"/>
      <c r="AB34" s="328"/>
      <c r="AC34" s="328"/>
      <c r="AD34" s="328"/>
      <c r="AE34" s="328"/>
      <c r="AF34" s="328"/>
      <c r="AG34" s="328"/>
      <c r="AH34" s="328"/>
      <c r="AI34" s="328"/>
      <c r="AJ34" s="328"/>
      <c r="AK34" s="328"/>
      <c r="AL34" s="328"/>
      <c r="AM34" s="328"/>
      <c r="AN34" s="328"/>
      <c r="AO34" s="328"/>
      <c r="AP34" s="328"/>
      <c r="AQ34" s="328"/>
      <c r="AR34" s="328"/>
      <c r="AS34" s="328"/>
      <c r="AT34" s="328"/>
      <c r="AU34" s="328"/>
      <c r="AV34" s="328"/>
      <c r="AW34" s="328"/>
      <c r="AX34" s="328"/>
      <c r="AY34" s="318"/>
      <c r="AZ34" s="318"/>
      <c r="BA34" s="352" t="s">
        <v>350</v>
      </c>
      <c r="BB34" s="352"/>
      <c r="BC34" s="352" t="s">
        <v>349</v>
      </c>
      <c r="BD34" s="352"/>
      <c r="BE34" s="352"/>
      <c r="BF34" s="352"/>
      <c r="BG34" s="330">
        <v>5</v>
      </c>
      <c r="BH34" s="330">
        <v>3</v>
      </c>
      <c r="BI34" s="330">
        <v>4</v>
      </c>
      <c r="BJ34" s="328"/>
      <c r="BK34" s="328"/>
      <c r="BL34" s="328"/>
      <c r="BM34" s="328"/>
      <c r="BN34" s="328"/>
      <c r="BO34" s="328"/>
      <c r="BP34" s="328"/>
      <c r="BQ34" s="328"/>
      <c r="BR34" s="328"/>
      <c r="BS34" s="328"/>
      <c r="BT34" s="328"/>
      <c r="BU34" s="328"/>
      <c r="BV34" s="328"/>
      <c r="BW34" s="250"/>
      <c r="BX34" s="25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</row>
    <row r="35" spans="1:102" s="41" customFormat="1" ht="24" customHeight="1" thickBot="1">
      <c r="A35" s="39"/>
      <c r="B35" s="115" t="s">
        <v>858</v>
      </c>
      <c r="C35" s="116"/>
      <c r="D35" s="39"/>
      <c r="E35" s="39"/>
      <c r="F35" s="307" t="s">
        <v>428</v>
      </c>
      <c r="G35" s="308"/>
      <c r="H35" s="57">
        <v>2</v>
      </c>
      <c r="I35" s="124">
        <f>IF(OR(C36&lt;10,C37&lt;10),0,200*SUM(C36:C37)/2)</f>
        <v>0</v>
      </c>
      <c r="J35" s="39"/>
      <c r="K35" s="39"/>
      <c r="L35" s="250"/>
      <c r="M35" s="250"/>
      <c r="N35" s="250"/>
      <c r="O35" s="328"/>
      <c r="P35" s="328"/>
      <c r="Q35" s="328"/>
      <c r="R35" s="328"/>
      <c r="S35" s="328"/>
      <c r="T35" s="328"/>
      <c r="U35" s="328"/>
      <c r="V35" s="328"/>
      <c r="W35" s="328"/>
      <c r="X35" s="328"/>
      <c r="Y35" s="328"/>
      <c r="Z35" s="329"/>
      <c r="AA35" s="328"/>
      <c r="AB35" s="328"/>
      <c r="AC35" s="328"/>
      <c r="AD35" s="328"/>
      <c r="AE35" s="328"/>
      <c r="AF35" s="328"/>
      <c r="AG35" s="328"/>
      <c r="AH35" s="328"/>
      <c r="AI35" s="328"/>
      <c r="AJ35" s="328"/>
      <c r="AK35" s="328"/>
      <c r="AL35" s="328"/>
      <c r="AM35" s="328"/>
      <c r="AN35" s="328"/>
      <c r="AO35" s="328"/>
      <c r="AP35" s="328"/>
      <c r="AQ35" s="328"/>
      <c r="AR35" s="328"/>
      <c r="AS35" s="328"/>
      <c r="AT35" s="328"/>
      <c r="AU35" s="328"/>
      <c r="AV35" s="328"/>
      <c r="AW35" s="328"/>
      <c r="AX35" s="328"/>
      <c r="AY35" s="322" t="s">
        <v>351</v>
      </c>
      <c r="AZ35" s="322" t="s">
        <v>369</v>
      </c>
      <c r="BA35" s="322" t="s">
        <v>353</v>
      </c>
      <c r="BB35" s="322" t="s">
        <v>354</v>
      </c>
      <c r="BC35" s="322" t="s">
        <v>353</v>
      </c>
      <c r="BD35" s="322" t="s">
        <v>354</v>
      </c>
      <c r="BE35" s="322" t="s">
        <v>353</v>
      </c>
      <c r="BF35" s="322" t="s">
        <v>354</v>
      </c>
      <c r="BG35" s="330" t="s">
        <v>377</v>
      </c>
      <c r="BH35" s="330" t="s">
        <v>360</v>
      </c>
      <c r="BI35" s="330" t="s">
        <v>361</v>
      </c>
      <c r="BJ35" s="328"/>
      <c r="BK35" s="328"/>
      <c r="BL35" s="328"/>
      <c r="BM35" s="328"/>
      <c r="BN35" s="328"/>
      <c r="BO35" s="328"/>
      <c r="BP35" s="328"/>
      <c r="BQ35" s="328"/>
      <c r="BR35" s="328"/>
      <c r="BS35" s="328"/>
      <c r="BT35" s="328"/>
      <c r="BU35" s="328"/>
      <c r="BV35" s="328"/>
      <c r="BW35" s="250"/>
      <c r="BX35" s="25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</row>
    <row r="36" spans="1:102" s="41" customFormat="1" ht="24" customHeight="1" thickBot="1">
      <c r="A36" s="39"/>
      <c r="B36" s="117" t="s">
        <v>382</v>
      </c>
      <c r="C36" s="118"/>
      <c r="D36" s="39"/>
      <c r="E36" s="39"/>
      <c r="F36" s="309" t="s">
        <v>1192</v>
      </c>
      <c r="G36" s="308"/>
      <c r="H36" s="58">
        <v>1</v>
      </c>
      <c r="I36" s="125">
        <f>IF(C36&lt;10,0,100*C36)</f>
        <v>0</v>
      </c>
      <c r="J36" s="39"/>
      <c r="K36" s="39"/>
      <c r="L36" s="250"/>
      <c r="M36" s="250"/>
      <c r="N36" s="250"/>
      <c r="O36" s="328"/>
      <c r="P36" s="328"/>
      <c r="Q36" s="328"/>
      <c r="R36" s="328"/>
      <c r="S36" s="328"/>
      <c r="T36" s="328"/>
      <c r="U36" s="328"/>
      <c r="V36" s="328"/>
      <c r="W36" s="328"/>
      <c r="X36" s="328"/>
      <c r="Y36" s="328"/>
      <c r="Z36" s="329"/>
      <c r="AA36" s="328"/>
      <c r="AB36" s="328"/>
      <c r="AC36" s="328"/>
      <c r="AD36" s="328"/>
      <c r="AE36" s="328"/>
      <c r="AF36" s="328"/>
      <c r="AG36" s="328"/>
      <c r="AH36" s="328"/>
      <c r="AI36" s="328"/>
      <c r="AJ36" s="328"/>
      <c r="AK36" s="328"/>
      <c r="AL36" s="328"/>
      <c r="AM36" s="328"/>
      <c r="AN36" s="328"/>
      <c r="AO36" s="328"/>
      <c r="AP36" s="328"/>
      <c r="AQ36" s="328"/>
      <c r="AR36" s="328"/>
      <c r="AS36" s="328"/>
      <c r="AT36" s="328"/>
      <c r="AU36" s="328"/>
      <c r="AV36" s="328"/>
      <c r="AW36" s="328"/>
      <c r="AX36" s="328"/>
      <c r="AY36" s="318" t="s">
        <v>372</v>
      </c>
      <c r="AZ36" s="322">
        <f t="shared" ref="AZ36:AZ40" si="4">C11</f>
        <v>11</v>
      </c>
      <c r="BA36" s="322">
        <v>3.3</v>
      </c>
      <c r="BB36" s="326">
        <f>AZ36*BA36</f>
        <v>36.299999999999997</v>
      </c>
      <c r="BC36" s="322">
        <v>2</v>
      </c>
      <c r="BD36" s="326">
        <f>AZ36*BC36</f>
        <v>22</v>
      </c>
      <c r="BE36" s="322">
        <v>2</v>
      </c>
      <c r="BF36" s="326">
        <f>AZ36*BE36</f>
        <v>22</v>
      </c>
      <c r="BG36" s="331"/>
      <c r="BH36" s="331"/>
      <c r="BI36" s="331"/>
      <c r="BJ36" s="328"/>
      <c r="BK36" s="328"/>
      <c r="BL36" s="328"/>
      <c r="BM36" s="328"/>
      <c r="BN36" s="328"/>
      <c r="BO36" s="328"/>
      <c r="BP36" s="328"/>
      <c r="BQ36" s="328"/>
      <c r="BR36" s="328"/>
      <c r="BS36" s="328"/>
      <c r="BT36" s="328"/>
      <c r="BU36" s="328"/>
      <c r="BV36" s="328"/>
      <c r="BW36" s="250"/>
      <c r="BX36" s="25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</row>
    <row r="37" spans="1:102" s="41" customFormat="1" ht="24" customHeight="1" thickBot="1">
      <c r="A37" s="39"/>
      <c r="B37" s="115" t="s">
        <v>399</v>
      </c>
      <c r="C37" s="116"/>
      <c r="D37" s="39"/>
      <c r="E37" s="39"/>
      <c r="F37" s="307" t="s">
        <v>425</v>
      </c>
      <c r="G37" s="308"/>
      <c r="H37" s="103">
        <v>2</v>
      </c>
      <c r="I37" s="126">
        <f>IF(OR(C38&lt;10,C39&lt;10),0,200*SUM(C38:C39)/2)</f>
        <v>0</v>
      </c>
      <c r="J37" s="39"/>
      <c r="K37" s="39"/>
      <c r="L37" s="250"/>
      <c r="M37" s="250"/>
      <c r="N37" s="250"/>
      <c r="O37" s="328"/>
      <c r="P37" s="328"/>
      <c r="Q37" s="328"/>
      <c r="R37" s="328"/>
      <c r="S37" s="328"/>
      <c r="T37" s="328"/>
      <c r="U37" s="328"/>
      <c r="V37" s="328"/>
      <c r="W37" s="328"/>
      <c r="X37" s="328"/>
      <c r="Y37" s="328"/>
      <c r="Z37" s="329"/>
      <c r="AA37" s="328"/>
      <c r="AB37" s="328"/>
      <c r="AC37" s="328"/>
      <c r="AD37" s="328"/>
      <c r="AE37" s="328"/>
      <c r="AF37" s="328"/>
      <c r="AG37" s="328"/>
      <c r="AH37" s="328"/>
      <c r="AI37" s="328"/>
      <c r="AJ37" s="328"/>
      <c r="AK37" s="328"/>
      <c r="AL37" s="328"/>
      <c r="AM37" s="328"/>
      <c r="AN37" s="328"/>
      <c r="AO37" s="328"/>
      <c r="AP37" s="328"/>
      <c r="AQ37" s="328"/>
      <c r="AR37" s="328"/>
      <c r="AS37" s="328"/>
      <c r="AT37" s="328"/>
      <c r="AU37" s="328"/>
      <c r="AV37" s="328"/>
      <c r="AW37" s="328"/>
      <c r="AX37" s="328"/>
      <c r="AY37" s="318" t="s">
        <v>378</v>
      </c>
      <c r="AZ37" s="322">
        <f t="shared" si="4"/>
        <v>15</v>
      </c>
      <c r="BA37" s="322">
        <v>2.7</v>
      </c>
      <c r="BB37" s="326">
        <f>AZ37*BA37</f>
        <v>40.5</v>
      </c>
      <c r="BC37" s="352"/>
      <c r="BD37" s="364"/>
      <c r="BE37" s="352"/>
      <c r="BF37" s="364"/>
      <c r="BG37" s="331"/>
      <c r="BH37" s="331"/>
      <c r="BI37" s="331"/>
      <c r="BJ37" s="328"/>
      <c r="BK37" s="328"/>
      <c r="BL37" s="328"/>
      <c r="BM37" s="328"/>
      <c r="BN37" s="328"/>
      <c r="BO37" s="328"/>
      <c r="BP37" s="328"/>
      <c r="BQ37" s="328"/>
      <c r="BR37" s="328"/>
      <c r="BS37" s="328"/>
      <c r="BT37" s="328"/>
      <c r="BU37" s="328"/>
      <c r="BV37" s="328"/>
      <c r="BW37" s="250"/>
      <c r="BX37" s="25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</row>
    <row r="38" spans="1:102" s="41" customFormat="1" ht="24" customHeight="1">
      <c r="A38" s="39"/>
      <c r="B38" s="109" t="s">
        <v>400</v>
      </c>
      <c r="C38" s="105"/>
      <c r="D38" s="39"/>
      <c r="E38" s="39"/>
      <c r="F38" s="39"/>
      <c r="G38" s="39"/>
      <c r="H38" s="39"/>
      <c r="I38" s="39"/>
      <c r="J38" s="39"/>
      <c r="K38" s="39"/>
      <c r="L38" s="250"/>
      <c r="M38" s="250"/>
      <c r="N38" s="250"/>
      <c r="O38" s="328"/>
      <c r="P38" s="328"/>
      <c r="Q38" s="328"/>
      <c r="R38" s="328"/>
      <c r="S38" s="328"/>
      <c r="T38" s="328"/>
      <c r="U38" s="328"/>
      <c r="V38" s="328"/>
      <c r="W38" s="328"/>
      <c r="X38" s="328"/>
      <c r="Y38" s="328"/>
      <c r="Z38" s="329"/>
      <c r="AA38" s="328"/>
      <c r="AB38" s="328"/>
      <c r="AC38" s="328"/>
      <c r="AD38" s="328"/>
      <c r="AE38" s="328"/>
      <c r="AF38" s="328"/>
      <c r="AG38" s="328"/>
      <c r="AH38" s="328"/>
      <c r="AI38" s="328"/>
      <c r="AJ38" s="328"/>
      <c r="AK38" s="328"/>
      <c r="AL38" s="328"/>
      <c r="AM38" s="328"/>
      <c r="AN38" s="328"/>
      <c r="AO38" s="328"/>
      <c r="AP38" s="328"/>
      <c r="AQ38" s="328"/>
      <c r="AR38" s="328"/>
      <c r="AS38" s="328"/>
      <c r="AT38" s="328"/>
      <c r="AU38" s="328"/>
      <c r="AV38" s="328"/>
      <c r="AW38" s="328"/>
      <c r="AX38" s="328"/>
      <c r="AY38" s="318" t="s">
        <v>363</v>
      </c>
      <c r="AZ38" s="322">
        <f t="shared" si="4"/>
        <v>12.5</v>
      </c>
      <c r="BA38" s="322">
        <v>2</v>
      </c>
      <c r="BB38" s="326">
        <f>AZ38*BA38</f>
        <v>25</v>
      </c>
      <c r="BC38" s="322">
        <v>2.4</v>
      </c>
      <c r="BD38" s="326">
        <f>AZ38*BC38</f>
        <v>30</v>
      </c>
      <c r="BE38" s="322">
        <v>3.3</v>
      </c>
      <c r="BF38" s="326">
        <f>AZ38*BE38</f>
        <v>41.25</v>
      </c>
      <c r="BG38" s="331"/>
      <c r="BH38" s="331"/>
      <c r="BI38" s="331"/>
      <c r="BJ38" s="328"/>
      <c r="BK38" s="328"/>
      <c r="BL38" s="328"/>
      <c r="BM38" s="328"/>
      <c r="BN38" s="328"/>
      <c r="BO38" s="328"/>
      <c r="BP38" s="328"/>
      <c r="BQ38" s="328"/>
      <c r="BR38" s="328"/>
      <c r="BS38" s="328"/>
      <c r="BT38" s="328"/>
      <c r="BU38" s="328"/>
      <c r="BV38" s="328"/>
      <c r="BW38" s="250"/>
      <c r="BX38" s="25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</row>
    <row r="39" spans="1:102" s="41" customFormat="1" ht="24" customHeight="1" thickBot="1">
      <c r="A39" s="39"/>
      <c r="B39" s="110" t="s">
        <v>401</v>
      </c>
      <c r="C39" s="101"/>
      <c r="D39" s="39"/>
      <c r="E39" s="39"/>
      <c r="F39" s="39"/>
      <c r="G39" s="39"/>
      <c r="H39" s="59"/>
      <c r="I39" s="229"/>
      <c r="J39" s="374"/>
      <c r="K39" s="374"/>
      <c r="L39" s="250"/>
      <c r="M39" s="250"/>
      <c r="N39" s="250"/>
      <c r="O39" s="328"/>
      <c r="P39" s="328"/>
      <c r="Q39" s="328"/>
      <c r="R39" s="328"/>
      <c r="S39" s="328"/>
      <c r="T39" s="328"/>
      <c r="U39" s="328"/>
      <c r="V39" s="328"/>
      <c r="W39" s="328"/>
      <c r="X39" s="328"/>
      <c r="Y39" s="328"/>
      <c r="Z39" s="329"/>
      <c r="AA39" s="328"/>
      <c r="AB39" s="328"/>
      <c r="AC39" s="328"/>
      <c r="AD39" s="328"/>
      <c r="AE39" s="328"/>
      <c r="AF39" s="328"/>
      <c r="AG39" s="328"/>
      <c r="AH39" s="328"/>
      <c r="AI39" s="328"/>
      <c r="AJ39" s="328"/>
      <c r="AK39" s="328"/>
      <c r="AL39" s="328"/>
      <c r="AM39" s="328"/>
      <c r="AN39" s="328"/>
      <c r="AO39" s="328"/>
      <c r="AP39" s="328"/>
      <c r="AQ39" s="328"/>
      <c r="AR39" s="328"/>
      <c r="AS39" s="328"/>
      <c r="AT39" s="328"/>
      <c r="AU39" s="328"/>
      <c r="AV39" s="328"/>
      <c r="AW39" s="328"/>
      <c r="AX39" s="328"/>
      <c r="AY39" s="318" t="s">
        <v>379</v>
      </c>
      <c r="AZ39" s="322">
        <f t="shared" si="4"/>
        <v>14</v>
      </c>
      <c r="BA39" s="322">
        <v>2</v>
      </c>
      <c r="BB39" s="326">
        <f>AZ39*BA39</f>
        <v>28</v>
      </c>
      <c r="BC39" s="322">
        <v>2</v>
      </c>
      <c r="BD39" s="326">
        <f>AZ39*BC39</f>
        <v>28</v>
      </c>
      <c r="BE39" s="322">
        <v>2</v>
      </c>
      <c r="BF39" s="326">
        <f>AZ39*BE39</f>
        <v>28</v>
      </c>
      <c r="BG39" s="328"/>
      <c r="BH39" s="328"/>
      <c r="BI39" s="328"/>
      <c r="BJ39" s="328"/>
      <c r="BK39" s="328"/>
      <c r="BL39" s="328"/>
      <c r="BM39" s="328"/>
      <c r="BN39" s="328"/>
      <c r="BO39" s="328"/>
      <c r="BP39" s="328"/>
      <c r="BQ39" s="328"/>
      <c r="BR39" s="328"/>
      <c r="BS39" s="328"/>
      <c r="BT39" s="328"/>
      <c r="BU39" s="328"/>
      <c r="BV39" s="328"/>
      <c r="BW39" s="250"/>
      <c r="BX39" s="25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</row>
    <row r="40" spans="1:102" s="41" customFormat="1" ht="24" customHeight="1">
      <c r="A40" s="42"/>
      <c r="B40" s="128" t="str">
        <f>IF(OR(C28&gt;20,C29&gt;20,C30&gt;20,C31&gt;20,C32&gt;20,C33&gt;20,C34&gt;20,C35&gt;20,C36&gt;20,C37&gt;20,C38&gt;20,C39&gt;20,C28&lt;0,C29&lt;0,C30&lt;0,C31&lt;0,C32&lt;0,C33&lt;0,C34&lt;0,C35&lt;0,C36&lt;0,C37&lt;0,C38&lt;0,C39&lt;0),"* ΠΡΟΣΟΧΗ!  Οι βαθμοί πρέπει να είναι αριθμοί από το 0 έως το 20 !","")</f>
        <v/>
      </c>
      <c r="C40" s="42"/>
      <c r="D40" s="42"/>
      <c r="E40" s="42"/>
      <c r="F40" s="42"/>
      <c r="G40" s="42"/>
      <c r="H40" s="60"/>
      <c r="I40" s="96"/>
      <c r="J40" s="375"/>
      <c r="K40" s="375"/>
      <c r="L40" s="250"/>
      <c r="M40" s="250"/>
      <c r="N40" s="250"/>
      <c r="O40" s="328"/>
      <c r="P40" s="328"/>
      <c r="Q40" s="328"/>
      <c r="R40" s="328"/>
      <c r="S40" s="328"/>
      <c r="T40" s="328"/>
      <c r="U40" s="328"/>
      <c r="V40" s="328"/>
      <c r="W40" s="328"/>
      <c r="X40" s="328"/>
      <c r="Y40" s="328"/>
      <c r="Z40" s="329"/>
      <c r="AA40" s="328"/>
      <c r="AB40" s="328"/>
      <c r="AC40" s="328"/>
      <c r="AD40" s="328"/>
      <c r="AE40" s="328"/>
      <c r="AF40" s="328"/>
      <c r="AG40" s="328"/>
      <c r="AH40" s="328"/>
      <c r="AI40" s="328"/>
      <c r="AJ40" s="328"/>
      <c r="AK40" s="328"/>
      <c r="AL40" s="328"/>
      <c r="AM40" s="328"/>
      <c r="AN40" s="328"/>
      <c r="AO40" s="328"/>
      <c r="AP40" s="328"/>
      <c r="AQ40" s="328"/>
      <c r="AR40" s="328"/>
      <c r="AS40" s="328"/>
      <c r="AT40" s="328"/>
      <c r="AU40" s="328"/>
      <c r="AV40" s="328"/>
      <c r="AW40" s="328"/>
      <c r="AX40" s="328"/>
      <c r="AY40" s="318" t="s">
        <v>365</v>
      </c>
      <c r="AZ40" s="322">
        <f t="shared" si="4"/>
        <v>0</v>
      </c>
      <c r="BA40" s="364"/>
      <c r="BB40" s="364"/>
      <c r="BC40" s="322">
        <v>2.9</v>
      </c>
      <c r="BD40" s="326">
        <f>AZ40*BC40</f>
        <v>0</v>
      </c>
      <c r="BE40" s="352"/>
      <c r="BF40" s="364"/>
      <c r="BG40" s="328"/>
      <c r="BH40" s="328"/>
      <c r="BI40" s="328"/>
      <c r="BJ40" s="328"/>
      <c r="BK40" s="328"/>
      <c r="BL40" s="328"/>
      <c r="BM40" s="328"/>
      <c r="BN40" s="328"/>
      <c r="BO40" s="328"/>
      <c r="BP40" s="328"/>
      <c r="BQ40" s="328"/>
      <c r="BR40" s="328"/>
      <c r="BS40" s="328"/>
      <c r="BT40" s="328"/>
      <c r="BU40" s="328"/>
      <c r="BV40" s="328"/>
      <c r="BW40" s="250"/>
      <c r="BX40" s="25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</row>
    <row r="41" spans="1:102" s="41" customFormat="1" ht="18" customHeight="1">
      <c r="A41" s="42"/>
      <c r="B41" s="170" t="str">
        <f>IF(OR(AND(ISNUMBER(C28),C28&lt;10),AND(ISNUMBER(C33),C33&lt;10),AND(ISNUMBER(C34),C34&lt;10),AND(ISNUMBER(C35),C35&lt;10),AND(ISNUMBER(C36),C36&lt;10),AND(ISNUMBER(C37),C37&lt;10),AND(ISNUMBER(C38),C38&lt;10)),"** ΣΗΜΕΙΩΣΗ: Στα ειδικά μαθήματα θα πρέπει να έχετε βαθμό τουλάχιστον 10 ","")</f>
        <v/>
      </c>
      <c r="C41" s="157"/>
      <c r="D41" s="42"/>
      <c r="E41" s="42"/>
      <c r="F41" s="42"/>
      <c r="G41" s="42"/>
      <c r="H41" s="60"/>
      <c r="I41" s="230"/>
      <c r="J41" s="376"/>
      <c r="K41" s="376"/>
      <c r="L41" s="250"/>
      <c r="M41" s="250"/>
      <c r="N41" s="250"/>
      <c r="O41" s="328"/>
      <c r="P41" s="328"/>
      <c r="Q41" s="328"/>
      <c r="R41" s="328"/>
      <c r="S41" s="328"/>
      <c r="T41" s="328"/>
      <c r="U41" s="328"/>
      <c r="V41" s="328"/>
      <c r="W41" s="328"/>
      <c r="X41" s="328"/>
      <c r="Y41" s="328"/>
      <c r="Z41" s="329"/>
      <c r="AA41" s="328"/>
      <c r="AB41" s="328"/>
      <c r="AC41" s="328"/>
      <c r="AD41" s="328"/>
      <c r="AE41" s="328"/>
      <c r="AF41" s="328"/>
      <c r="AG41" s="328"/>
      <c r="AH41" s="328"/>
      <c r="AI41" s="328"/>
      <c r="AJ41" s="328"/>
      <c r="AK41" s="328"/>
      <c r="AL41" s="328"/>
      <c r="AM41" s="328"/>
      <c r="AN41" s="328"/>
      <c r="AO41" s="328"/>
      <c r="AP41" s="328"/>
      <c r="AQ41" s="328"/>
      <c r="AR41" s="328"/>
      <c r="AS41" s="328"/>
      <c r="AT41" s="328"/>
      <c r="AU41" s="328"/>
      <c r="AV41" s="328"/>
      <c r="AW41" s="328"/>
      <c r="AX41" s="328"/>
      <c r="AY41" s="318" t="s">
        <v>380</v>
      </c>
      <c r="AZ41" s="322" t="e">
        <f>#REF!</f>
        <v>#REF!</v>
      </c>
      <c r="BA41" s="364"/>
      <c r="BB41" s="364"/>
      <c r="BC41" s="364"/>
      <c r="BD41" s="364"/>
      <c r="BE41" s="322">
        <v>2.7</v>
      </c>
      <c r="BF41" s="326" t="e">
        <f>AZ41*BE41</f>
        <v>#REF!</v>
      </c>
      <c r="BG41" s="328"/>
      <c r="BH41" s="328"/>
      <c r="BI41" s="328"/>
      <c r="BJ41" s="328"/>
      <c r="BK41" s="328"/>
      <c r="BL41" s="328"/>
      <c r="BM41" s="328"/>
      <c r="BN41" s="328"/>
      <c r="BO41" s="328"/>
      <c r="BP41" s="328"/>
      <c r="BQ41" s="328"/>
      <c r="BR41" s="328"/>
      <c r="BS41" s="328"/>
      <c r="BT41" s="328"/>
      <c r="BU41" s="328"/>
      <c r="BV41" s="328"/>
      <c r="BW41" s="250"/>
      <c r="BX41" s="25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</row>
    <row r="42" spans="1:102" s="41" customFormat="1" ht="12.75" customHeight="1">
      <c r="A42" s="42"/>
      <c r="B42" s="158"/>
      <c r="C42" s="42"/>
      <c r="D42" s="42"/>
      <c r="E42" s="42"/>
      <c r="F42" s="42"/>
      <c r="G42" s="42"/>
      <c r="H42" s="42"/>
      <c r="I42" s="97"/>
      <c r="J42" s="375"/>
      <c r="K42" s="375"/>
      <c r="L42" s="250"/>
      <c r="M42" s="250"/>
      <c r="N42" s="250"/>
      <c r="O42" s="328"/>
      <c r="P42" s="328"/>
      <c r="Q42" s="328"/>
      <c r="R42" s="328"/>
      <c r="S42" s="328"/>
      <c r="T42" s="328"/>
      <c r="U42" s="328"/>
      <c r="V42" s="328"/>
      <c r="W42" s="328"/>
      <c r="X42" s="328"/>
      <c r="Y42" s="328"/>
      <c r="Z42" s="329"/>
      <c r="AA42" s="328"/>
      <c r="AB42" s="328"/>
      <c r="AC42" s="328"/>
      <c r="AD42" s="328"/>
      <c r="AE42" s="328"/>
      <c r="AF42" s="328"/>
      <c r="AG42" s="328"/>
      <c r="AH42" s="328"/>
      <c r="AI42" s="328"/>
      <c r="AJ42" s="328"/>
      <c r="AK42" s="328"/>
      <c r="AL42" s="328"/>
      <c r="AM42" s="328"/>
      <c r="AN42" s="328"/>
      <c r="AO42" s="328"/>
      <c r="AP42" s="328"/>
      <c r="AQ42" s="328"/>
      <c r="AR42" s="328"/>
      <c r="AS42" s="328"/>
      <c r="AT42" s="328"/>
      <c r="AU42" s="328"/>
      <c r="AV42" s="328"/>
      <c r="AW42" s="328"/>
      <c r="AX42" s="328"/>
      <c r="AY42" s="318"/>
      <c r="AZ42" s="322"/>
      <c r="BA42" s="317"/>
      <c r="BB42" s="317"/>
      <c r="BC42" s="317"/>
      <c r="BD42" s="317"/>
      <c r="BE42" s="322"/>
      <c r="BF42" s="326"/>
      <c r="BG42" s="328"/>
      <c r="BH42" s="328"/>
      <c r="BI42" s="328"/>
      <c r="BJ42" s="328"/>
      <c r="BK42" s="328"/>
      <c r="BL42" s="328"/>
      <c r="BM42" s="328"/>
      <c r="BN42" s="328"/>
      <c r="BO42" s="328"/>
      <c r="BP42" s="328"/>
      <c r="BQ42" s="328"/>
      <c r="BR42" s="328"/>
      <c r="BS42" s="328"/>
      <c r="BT42" s="328"/>
      <c r="BU42" s="328"/>
      <c r="BV42" s="328"/>
      <c r="BW42" s="250"/>
      <c r="BX42" s="25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</row>
    <row r="43" spans="1:102" s="41" customFormat="1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250"/>
      <c r="M43" s="250"/>
      <c r="N43" s="250"/>
      <c r="O43" s="328"/>
      <c r="P43" s="328"/>
      <c r="Q43" s="328"/>
      <c r="R43" s="328"/>
      <c r="S43" s="328"/>
      <c r="T43" s="328"/>
      <c r="U43" s="328"/>
      <c r="V43" s="328"/>
      <c r="W43" s="328"/>
      <c r="X43" s="328"/>
      <c r="Y43" s="328"/>
      <c r="Z43" s="329"/>
      <c r="AA43" s="328"/>
      <c r="AB43" s="328"/>
      <c r="AC43" s="328"/>
      <c r="AD43" s="328"/>
      <c r="AE43" s="328"/>
      <c r="AF43" s="328"/>
      <c r="AG43" s="328"/>
      <c r="AH43" s="328"/>
      <c r="AI43" s="328"/>
      <c r="AJ43" s="328"/>
      <c r="AK43" s="328"/>
      <c r="AL43" s="328"/>
      <c r="AM43" s="328"/>
      <c r="AN43" s="328"/>
      <c r="AO43" s="328"/>
      <c r="AP43" s="328"/>
      <c r="AQ43" s="328"/>
      <c r="AR43" s="328"/>
      <c r="AS43" s="328"/>
      <c r="AT43" s="328"/>
      <c r="AU43" s="328"/>
      <c r="AV43" s="328"/>
      <c r="AW43" s="328"/>
      <c r="AX43" s="328"/>
      <c r="AY43" s="327"/>
      <c r="AZ43" s="318"/>
      <c r="BA43" s="318"/>
      <c r="BB43" s="318">
        <f>100*SUM(BB36:BB41)</f>
        <v>12980.000000000002</v>
      </c>
      <c r="BC43" s="318"/>
      <c r="BD43" s="318">
        <f>100*SUM(BD36:BD41)</f>
        <v>8000</v>
      </c>
      <c r="BE43" s="318"/>
      <c r="BF43" s="318" t="e">
        <f>100*SUM(BF36:BF41)</f>
        <v>#REF!</v>
      </c>
      <c r="BG43" s="328"/>
      <c r="BH43" s="328"/>
      <c r="BI43" s="328"/>
      <c r="BJ43" s="328"/>
      <c r="BK43" s="328"/>
      <c r="BL43" s="328"/>
      <c r="BM43" s="328"/>
      <c r="BN43" s="328"/>
      <c r="BO43" s="328"/>
      <c r="BP43" s="328"/>
      <c r="BQ43" s="328"/>
      <c r="BR43" s="328"/>
      <c r="BS43" s="328"/>
      <c r="BT43" s="328"/>
      <c r="BU43" s="328"/>
      <c r="BV43" s="328"/>
      <c r="BW43" s="250"/>
      <c r="BX43" s="25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</row>
    <row r="44" spans="1:102" s="41" customFormat="1" ht="5.25" customHeight="1">
      <c r="A44" s="1"/>
      <c r="B44" s="1"/>
      <c r="C44" s="1"/>
      <c r="D44" s="1"/>
      <c r="E44" s="1"/>
      <c r="F44" s="1"/>
      <c r="G44" s="1"/>
      <c r="H44" s="1"/>
      <c r="I44" s="16"/>
      <c r="J44" s="16"/>
      <c r="K44" s="1"/>
      <c r="L44" s="250"/>
      <c r="M44" s="250"/>
      <c r="N44" s="250"/>
      <c r="O44" s="328"/>
      <c r="P44" s="328"/>
      <c r="Q44" s="328"/>
      <c r="R44" s="328"/>
      <c r="S44" s="328"/>
      <c r="T44" s="328"/>
      <c r="U44" s="328"/>
      <c r="V44" s="328"/>
      <c r="W44" s="328"/>
      <c r="X44" s="328"/>
      <c r="Y44" s="328"/>
      <c r="Z44" s="329"/>
      <c r="AA44" s="328"/>
      <c r="AB44" s="328"/>
      <c r="AC44" s="328"/>
      <c r="AD44" s="328"/>
      <c r="AE44" s="328"/>
      <c r="AF44" s="328"/>
      <c r="AG44" s="328"/>
      <c r="AH44" s="328"/>
      <c r="AI44" s="328"/>
      <c r="AJ44" s="328"/>
      <c r="AK44" s="328"/>
      <c r="AL44" s="328"/>
      <c r="AM44" s="328"/>
      <c r="AN44" s="328"/>
      <c r="AO44" s="328"/>
      <c r="AP44" s="328"/>
      <c r="AQ44" s="328"/>
      <c r="AR44" s="328"/>
      <c r="AS44" s="328"/>
      <c r="AT44" s="328"/>
      <c r="AU44" s="328"/>
      <c r="AV44" s="328"/>
      <c r="AW44" s="328"/>
      <c r="AX44" s="328"/>
      <c r="AY44" s="331"/>
      <c r="AZ44" s="331"/>
      <c r="BA44" s="331"/>
      <c r="BB44" s="331"/>
      <c r="BC44" s="331"/>
      <c r="BD44" s="331"/>
      <c r="BE44" s="331"/>
      <c r="BF44" s="331"/>
      <c r="BG44" s="328"/>
      <c r="BH44" s="328"/>
      <c r="BI44" s="328"/>
      <c r="BJ44" s="328"/>
      <c r="BK44" s="328"/>
      <c r="BL44" s="328"/>
      <c r="BM44" s="328"/>
      <c r="BN44" s="328"/>
      <c r="BO44" s="328"/>
      <c r="BP44" s="328"/>
      <c r="BQ44" s="328"/>
      <c r="BR44" s="328"/>
      <c r="BS44" s="328"/>
      <c r="BT44" s="328"/>
      <c r="BU44" s="328"/>
      <c r="BV44" s="328"/>
      <c r="BW44" s="250"/>
      <c r="BX44" s="25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</row>
    <row r="45" spans="1:102">
      <c r="A45" s="1"/>
      <c r="B45" s="1"/>
      <c r="C45" s="1"/>
      <c r="D45" s="1"/>
      <c r="E45" s="1"/>
      <c r="F45" s="1"/>
      <c r="G45" s="234" t="s">
        <v>980</v>
      </c>
      <c r="H45" s="247" t="s">
        <v>981</v>
      </c>
      <c r="I45" s="1"/>
      <c r="J45" s="1"/>
      <c r="K45" s="1"/>
      <c r="L45" s="248"/>
      <c r="M45" s="248"/>
      <c r="N45" s="248"/>
      <c r="BG45" s="311"/>
      <c r="BH45" s="311"/>
      <c r="BI45" s="311"/>
      <c r="BW45" s="248"/>
      <c r="BX45" s="248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</row>
    <row r="46" spans="1:102" ht="12" customHeight="1">
      <c r="A46" s="1"/>
      <c r="B46" s="1"/>
      <c r="C46" s="1"/>
      <c r="D46" s="1"/>
      <c r="E46" s="1"/>
      <c r="F46" s="1"/>
      <c r="G46" s="231"/>
      <c r="H46" s="247" t="s">
        <v>1197</v>
      </c>
      <c r="I46" s="1"/>
      <c r="J46" s="1"/>
      <c r="K46" s="1"/>
      <c r="L46" s="248"/>
      <c r="M46" s="248"/>
      <c r="N46" s="248"/>
      <c r="AY46" s="318" t="s">
        <v>381</v>
      </c>
      <c r="BG46" s="311"/>
      <c r="BH46" s="311"/>
      <c r="BI46" s="311"/>
      <c r="BW46" s="248"/>
      <c r="BX46" s="248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</row>
    <row r="47" spans="1:102" ht="12" customHeight="1">
      <c r="A47" s="1"/>
      <c r="B47" s="1"/>
      <c r="C47" s="1"/>
      <c r="D47" s="1"/>
      <c r="E47" s="1"/>
      <c r="F47" s="1"/>
      <c r="G47" s="1"/>
      <c r="H47" s="1"/>
      <c r="I47" s="231"/>
      <c r="J47" s="233"/>
      <c r="K47" s="1"/>
      <c r="L47" s="248"/>
      <c r="M47" s="248"/>
      <c r="N47" s="248"/>
      <c r="AY47" s="318"/>
      <c r="BG47" s="311"/>
      <c r="BH47" s="311"/>
      <c r="BI47" s="311"/>
      <c r="BW47" s="248"/>
      <c r="BX47" s="248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</row>
    <row r="48" spans="1:102" ht="12" customHeight="1">
      <c r="A48" s="1"/>
      <c r="B48" s="1"/>
      <c r="C48" s="1"/>
      <c r="D48" s="1"/>
      <c r="E48" s="1"/>
      <c r="F48" s="1"/>
      <c r="G48" s="231"/>
      <c r="H48" s="232"/>
      <c r="I48" s="232"/>
      <c r="J48" s="16"/>
      <c r="K48" s="1"/>
      <c r="L48" s="248"/>
      <c r="M48" s="248"/>
      <c r="N48" s="248"/>
      <c r="O48" s="332"/>
      <c r="P48" s="332"/>
      <c r="Q48" s="332"/>
      <c r="R48" s="332"/>
      <c r="S48" s="332"/>
      <c r="T48" s="332"/>
      <c r="U48" s="332"/>
      <c r="V48" s="332"/>
      <c r="W48" s="332"/>
      <c r="X48" s="332"/>
      <c r="Y48" s="332"/>
      <c r="AA48" s="332"/>
      <c r="AB48" s="332"/>
      <c r="AC48" s="332"/>
      <c r="AD48" s="332"/>
      <c r="AE48" s="332"/>
      <c r="AF48" s="332"/>
      <c r="AG48" s="332"/>
      <c r="AH48" s="332"/>
      <c r="AI48" s="332"/>
      <c r="AJ48" s="332"/>
      <c r="AK48" s="332"/>
      <c r="AL48" s="332"/>
      <c r="AM48" s="332"/>
      <c r="AN48" s="332"/>
      <c r="AO48" s="332"/>
      <c r="AP48" s="332"/>
      <c r="AQ48" s="332"/>
      <c r="AR48" s="332"/>
      <c r="AS48" s="332"/>
      <c r="AT48" s="332"/>
      <c r="AU48" s="332"/>
      <c r="AV48" s="332"/>
      <c r="AW48" s="332"/>
      <c r="AX48" s="332"/>
      <c r="AY48" s="333"/>
      <c r="AZ48" s="334"/>
      <c r="BA48" s="334"/>
      <c r="BB48" s="334"/>
      <c r="BC48" s="334"/>
      <c r="BD48" s="334"/>
      <c r="BE48" s="334"/>
      <c r="BF48" s="334"/>
      <c r="BG48" s="332"/>
      <c r="BH48" s="332"/>
      <c r="BI48" s="332"/>
      <c r="BJ48" s="332"/>
      <c r="BK48" s="332"/>
      <c r="BL48" s="332"/>
      <c r="BM48" s="332"/>
      <c r="BN48" s="332"/>
      <c r="BO48" s="332"/>
      <c r="BP48" s="332"/>
      <c r="BQ48" s="332"/>
      <c r="BR48" s="332"/>
      <c r="BS48" s="332"/>
      <c r="BT48" s="332"/>
      <c r="BU48" s="332"/>
      <c r="BV48" s="332"/>
      <c r="BW48" s="248"/>
      <c r="BX48" s="248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</row>
    <row r="49" spans="1:102" ht="12" customHeight="1">
      <c r="A49" s="1"/>
      <c r="B49" s="1"/>
      <c r="C49" s="1"/>
      <c r="D49" s="1"/>
      <c r="E49" s="1"/>
      <c r="F49" s="1"/>
      <c r="G49" s="231"/>
      <c r="H49" s="1"/>
      <c r="I49" s="37"/>
      <c r="J49" s="37"/>
      <c r="K49" s="1"/>
      <c r="L49" s="248"/>
      <c r="M49" s="248"/>
      <c r="N49" s="248"/>
      <c r="O49" s="332"/>
      <c r="P49" s="332"/>
      <c r="Q49" s="332"/>
      <c r="R49" s="332"/>
      <c r="S49" s="332"/>
      <c r="T49" s="332"/>
      <c r="U49" s="332"/>
      <c r="V49" s="332"/>
      <c r="W49" s="332"/>
      <c r="X49" s="332"/>
      <c r="Y49" s="332"/>
      <c r="AA49" s="332"/>
      <c r="AB49" s="332"/>
      <c r="AC49" s="332"/>
      <c r="AD49" s="332"/>
      <c r="AE49" s="332"/>
      <c r="AF49" s="332"/>
      <c r="AG49" s="332"/>
      <c r="AH49" s="332"/>
      <c r="AI49" s="332"/>
      <c r="AJ49" s="332"/>
      <c r="AK49" s="332"/>
      <c r="AL49" s="332"/>
      <c r="AM49" s="332"/>
      <c r="AN49" s="332"/>
      <c r="AO49" s="332"/>
      <c r="AP49" s="332"/>
      <c r="AQ49" s="332"/>
      <c r="AR49" s="332"/>
      <c r="AS49" s="332"/>
      <c r="AT49" s="332"/>
      <c r="AU49" s="332"/>
      <c r="AV49" s="332"/>
      <c r="AW49" s="332"/>
      <c r="AX49" s="332"/>
      <c r="AY49" s="334"/>
      <c r="AZ49" s="334"/>
      <c r="BA49" s="334"/>
      <c r="BB49" s="334"/>
      <c r="BC49" s="334"/>
      <c r="BD49" s="334"/>
      <c r="BE49" s="334"/>
      <c r="BF49" s="334"/>
      <c r="BG49" s="332"/>
      <c r="BH49" s="332"/>
      <c r="BI49" s="332"/>
      <c r="BJ49" s="332"/>
      <c r="BK49" s="332"/>
      <c r="BL49" s="332"/>
      <c r="BM49" s="332"/>
      <c r="BN49" s="332"/>
      <c r="BO49" s="332"/>
      <c r="BP49" s="332"/>
      <c r="BQ49" s="332"/>
      <c r="BR49" s="332"/>
      <c r="BS49" s="332"/>
      <c r="BT49" s="332"/>
      <c r="BU49" s="332"/>
      <c r="BV49" s="332"/>
      <c r="BW49" s="248"/>
      <c r="BX49" s="248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</row>
    <row r="50" spans="1:102" ht="12" customHeight="1">
      <c r="A50" s="1"/>
      <c r="B50" s="1"/>
      <c r="C50" s="1"/>
      <c r="D50" s="1"/>
      <c r="E50" s="1"/>
      <c r="F50" s="1"/>
      <c r="G50" s="231"/>
      <c r="H50" s="1"/>
      <c r="I50" s="16"/>
      <c r="J50" s="16"/>
      <c r="K50" s="1"/>
      <c r="L50" s="248"/>
      <c r="M50" s="248"/>
      <c r="N50" s="248"/>
      <c r="O50" s="332"/>
      <c r="P50" s="332"/>
      <c r="Q50" s="332"/>
      <c r="R50" s="332"/>
      <c r="S50" s="332"/>
      <c r="T50" s="332"/>
      <c r="U50" s="332"/>
      <c r="V50" s="332"/>
      <c r="W50" s="332"/>
      <c r="X50" s="332"/>
      <c r="Y50" s="332"/>
      <c r="AA50" s="332"/>
      <c r="AB50" s="332"/>
      <c r="AC50" s="332"/>
      <c r="AD50" s="332"/>
      <c r="AE50" s="332"/>
      <c r="AF50" s="332"/>
      <c r="AG50" s="332"/>
      <c r="AH50" s="332"/>
      <c r="AI50" s="332"/>
      <c r="AJ50" s="332"/>
      <c r="AK50" s="332"/>
      <c r="AL50" s="332"/>
      <c r="AM50" s="332"/>
      <c r="AN50" s="332"/>
      <c r="AO50" s="332"/>
      <c r="AP50" s="332"/>
      <c r="AQ50" s="332"/>
      <c r="AR50" s="332"/>
      <c r="AS50" s="332"/>
      <c r="AT50" s="332"/>
      <c r="AU50" s="332"/>
      <c r="AV50" s="332"/>
      <c r="AW50" s="332"/>
      <c r="AX50" s="332"/>
      <c r="AY50" s="334"/>
      <c r="AZ50" s="334"/>
      <c r="BA50" s="334"/>
      <c r="BB50" s="334"/>
      <c r="BC50" s="334"/>
      <c r="BD50" s="334"/>
      <c r="BE50" s="334"/>
      <c r="BF50" s="334"/>
      <c r="BG50" s="332"/>
      <c r="BH50" s="332"/>
      <c r="BI50" s="332"/>
      <c r="BJ50" s="332"/>
      <c r="BK50" s="332"/>
      <c r="BL50" s="332"/>
      <c r="BM50" s="332"/>
      <c r="BN50" s="332"/>
      <c r="BO50" s="332"/>
      <c r="BP50" s="332"/>
      <c r="BQ50" s="332"/>
      <c r="BR50" s="332"/>
      <c r="BS50" s="332"/>
      <c r="BT50" s="332"/>
      <c r="BU50" s="332"/>
      <c r="BV50" s="332"/>
      <c r="BW50" s="248"/>
      <c r="BX50" s="248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</row>
    <row r="51" spans="1:102" ht="12" customHeight="1">
      <c r="A51" s="1"/>
      <c r="B51" s="1"/>
      <c r="C51" s="1"/>
      <c r="D51" s="1"/>
      <c r="E51" s="1"/>
      <c r="F51" s="1"/>
      <c r="G51" s="231"/>
      <c r="H51" s="233"/>
      <c r="I51" s="16"/>
      <c r="J51" s="16"/>
      <c r="K51" s="1"/>
      <c r="L51" s="248"/>
      <c r="M51" s="248"/>
      <c r="N51" s="248"/>
      <c r="O51" s="332"/>
      <c r="P51" s="332"/>
      <c r="Q51" s="332"/>
      <c r="R51" s="332"/>
      <c r="S51" s="332"/>
      <c r="T51" s="332"/>
      <c r="U51" s="332"/>
      <c r="V51" s="332"/>
      <c r="W51" s="332"/>
      <c r="X51" s="332"/>
      <c r="Y51" s="332"/>
      <c r="AA51" s="332"/>
      <c r="AB51" s="332"/>
      <c r="AC51" s="332"/>
      <c r="AD51" s="332"/>
      <c r="AE51" s="332"/>
      <c r="AF51" s="332"/>
      <c r="AG51" s="332"/>
      <c r="AH51" s="332"/>
      <c r="AI51" s="332"/>
      <c r="AJ51" s="332"/>
      <c r="AK51" s="332"/>
      <c r="AL51" s="332"/>
      <c r="AM51" s="332"/>
      <c r="AN51" s="332"/>
      <c r="AO51" s="332"/>
      <c r="AP51" s="332"/>
      <c r="AQ51" s="332"/>
      <c r="AR51" s="332"/>
      <c r="AS51" s="332"/>
      <c r="AT51" s="332"/>
      <c r="AU51" s="332"/>
      <c r="AV51" s="332"/>
      <c r="AW51" s="332"/>
      <c r="AX51" s="332"/>
      <c r="AY51" s="334"/>
      <c r="AZ51" s="334"/>
      <c r="BA51" s="334"/>
      <c r="BB51" s="334"/>
      <c r="BC51" s="334"/>
      <c r="BD51" s="334"/>
      <c r="BE51" s="334"/>
      <c r="BF51" s="334"/>
      <c r="BG51" s="332"/>
      <c r="BH51" s="332"/>
      <c r="BI51" s="332"/>
      <c r="BJ51" s="332"/>
      <c r="BK51" s="332"/>
      <c r="BL51" s="332"/>
      <c r="BM51" s="332"/>
      <c r="BN51" s="332"/>
      <c r="BO51" s="332"/>
      <c r="BP51" s="332"/>
      <c r="BQ51" s="332"/>
      <c r="BR51" s="332"/>
      <c r="BS51" s="332"/>
      <c r="BT51" s="332"/>
      <c r="BU51" s="332"/>
      <c r="BV51" s="332"/>
      <c r="BW51" s="248"/>
      <c r="BX51" s="248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</row>
    <row r="52" spans="1:102" ht="12" customHeight="1">
      <c r="A52" s="1"/>
      <c r="B52" s="1"/>
      <c r="C52" s="1"/>
      <c r="D52" s="1"/>
      <c r="E52" s="1"/>
      <c r="F52" s="1"/>
      <c r="G52" s="1"/>
      <c r="H52" s="233"/>
      <c r="I52" s="1"/>
      <c r="J52" s="1"/>
      <c r="K52" s="1"/>
      <c r="L52" s="248"/>
      <c r="M52" s="248"/>
      <c r="N52" s="248"/>
      <c r="O52" s="332"/>
      <c r="P52" s="332"/>
      <c r="Q52" s="332"/>
      <c r="R52" s="332"/>
      <c r="S52" s="332"/>
      <c r="T52" s="332"/>
      <c r="U52" s="332"/>
      <c r="V52" s="332"/>
      <c r="W52" s="332"/>
      <c r="X52" s="332"/>
      <c r="Y52" s="332"/>
      <c r="AA52" s="332"/>
      <c r="AB52" s="332"/>
      <c r="AC52" s="332"/>
      <c r="AD52" s="332"/>
      <c r="AE52" s="332"/>
      <c r="AF52" s="332"/>
      <c r="AG52" s="332"/>
      <c r="AH52" s="332"/>
      <c r="AI52" s="332"/>
      <c r="AJ52" s="332"/>
      <c r="AK52" s="332"/>
      <c r="AL52" s="332"/>
      <c r="AM52" s="332"/>
      <c r="AN52" s="332"/>
      <c r="AO52" s="332"/>
      <c r="AP52" s="332"/>
      <c r="AQ52" s="332"/>
      <c r="AR52" s="332"/>
      <c r="AS52" s="332"/>
      <c r="AT52" s="332"/>
      <c r="AU52" s="332"/>
      <c r="AV52" s="332"/>
      <c r="AW52" s="332"/>
      <c r="AX52" s="332"/>
      <c r="AY52" s="334"/>
      <c r="AZ52" s="334"/>
      <c r="BA52" s="334"/>
      <c r="BB52" s="334"/>
      <c r="BC52" s="334"/>
      <c r="BD52" s="334"/>
      <c r="BE52" s="334"/>
      <c r="BF52" s="334"/>
      <c r="BG52" s="332"/>
      <c r="BH52" s="332"/>
      <c r="BI52" s="332"/>
      <c r="BJ52" s="332"/>
      <c r="BK52" s="332"/>
      <c r="BL52" s="332"/>
      <c r="BM52" s="332"/>
      <c r="BN52" s="332"/>
      <c r="BO52" s="332"/>
      <c r="BP52" s="332"/>
      <c r="BQ52" s="332"/>
      <c r="BR52" s="332"/>
      <c r="BS52" s="332"/>
      <c r="BT52" s="332"/>
      <c r="BU52" s="332"/>
      <c r="BV52" s="332"/>
      <c r="BW52" s="248"/>
      <c r="BX52" s="248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</row>
    <row r="53" spans="1:102" ht="12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248"/>
      <c r="M53" s="248"/>
      <c r="N53" s="248"/>
      <c r="O53" s="332"/>
      <c r="P53" s="332"/>
      <c r="Q53" s="332"/>
      <c r="R53" s="332"/>
      <c r="S53" s="332"/>
      <c r="T53" s="332"/>
      <c r="U53" s="332"/>
      <c r="V53" s="332"/>
      <c r="W53" s="332"/>
      <c r="X53" s="332"/>
      <c r="Y53" s="332"/>
      <c r="AA53" s="332"/>
      <c r="AB53" s="332"/>
      <c r="AC53" s="332"/>
      <c r="AD53" s="332"/>
      <c r="AE53" s="332"/>
      <c r="AF53" s="332"/>
      <c r="AG53" s="332"/>
      <c r="AH53" s="332"/>
      <c r="AI53" s="332"/>
      <c r="AJ53" s="332"/>
      <c r="AK53" s="332"/>
      <c r="AL53" s="332"/>
      <c r="AM53" s="332"/>
      <c r="AN53" s="332"/>
      <c r="AO53" s="332"/>
      <c r="AP53" s="332"/>
      <c r="AQ53" s="332"/>
      <c r="AR53" s="332"/>
      <c r="AS53" s="332"/>
      <c r="AT53" s="332"/>
      <c r="AU53" s="332"/>
      <c r="AV53" s="332"/>
      <c r="AW53" s="332"/>
      <c r="AX53" s="332"/>
      <c r="AY53" s="334"/>
      <c r="AZ53" s="334"/>
      <c r="BA53" s="334"/>
      <c r="BB53" s="334"/>
      <c r="BC53" s="334"/>
      <c r="BD53" s="334"/>
      <c r="BE53" s="334"/>
      <c r="BF53" s="334"/>
      <c r="BG53" s="334"/>
      <c r="BH53" s="334"/>
      <c r="BI53" s="334"/>
      <c r="BJ53" s="332"/>
      <c r="BK53" s="332"/>
      <c r="BL53" s="332"/>
      <c r="BM53" s="332"/>
      <c r="BN53" s="332"/>
      <c r="BO53" s="332"/>
      <c r="BP53" s="332"/>
      <c r="BQ53" s="332"/>
      <c r="BR53" s="332"/>
      <c r="BS53" s="332"/>
      <c r="BT53" s="332"/>
      <c r="BU53" s="332"/>
      <c r="BV53" s="332"/>
      <c r="BW53" s="248"/>
      <c r="BX53" s="248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</row>
    <row r="54" spans="1:10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248"/>
      <c r="M54" s="248"/>
      <c r="N54" s="248"/>
      <c r="O54" s="332"/>
      <c r="P54" s="332"/>
      <c r="Q54" s="332"/>
      <c r="R54" s="332"/>
      <c r="S54" s="332"/>
      <c r="T54" s="332"/>
      <c r="U54" s="332"/>
      <c r="V54" s="332"/>
      <c r="W54" s="332"/>
      <c r="X54" s="332"/>
      <c r="Y54" s="332"/>
      <c r="AA54" s="332"/>
      <c r="AB54" s="332"/>
      <c r="AC54" s="332"/>
      <c r="AD54" s="332"/>
      <c r="AE54" s="332"/>
      <c r="AF54" s="332"/>
      <c r="AG54" s="332"/>
      <c r="AH54" s="332"/>
      <c r="AI54" s="332"/>
      <c r="AJ54" s="332"/>
      <c r="AK54" s="332"/>
      <c r="AL54" s="332"/>
      <c r="AM54" s="332"/>
      <c r="AN54" s="332"/>
      <c r="AO54" s="332"/>
      <c r="AP54" s="332"/>
      <c r="AQ54" s="332"/>
      <c r="AR54" s="332"/>
      <c r="AS54" s="332"/>
      <c r="AT54" s="332"/>
      <c r="AU54" s="332"/>
      <c r="AV54" s="332"/>
      <c r="AW54" s="332"/>
      <c r="AX54" s="332"/>
      <c r="AY54" s="334"/>
      <c r="AZ54" s="334"/>
      <c r="BA54" s="334"/>
      <c r="BB54" s="334"/>
      <c r="BC54" s="334"/>
      <c r="BD54" s="334"/>
      <c r="BE54" s="334"/>
      <c r="BF54" s="334"/>
      <c r="BG54" s="334"/>
      <c r="BH54" s="334"/>
      <c r="BI54" s="334"/>
      <c r="BJ54" s="332"/>
      <c r="BK54" s="332"/>
      <c r="BL54" s="332"/>
      <c r="BM54" s="332"/>
      <c r="BN54" s="332"/>
      <c r="BO54" s="332"/>
      <c r="BP54" s="332"/>
      <c r="BQ54" s="332"/>
      <c r="BR54" s="332"/>
      <c r="BS54" s="332"/>
      <c r="BT54" s="332"/>
      <c r="BU54" s="332"/>
      <c r="BV54" s="332"/>
      <c r="BW54" s="248"/>
      <c r="BX54" s="248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</row>
    <row r="55" spans="1:10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248"/>
      <c r="M55" s="248"/>
      <c r="N55" s="248"/>
      <c r="O55" s="332"/>
      <c r="P55" s="332"/>
      <c r="Q55" s="332"/>
      <c r="R55" s="332"/>
      <c r="S55" s="332"/>
      <c r="T55" s="332"/>
      <c r="U55" s="332"/>
      <c r="V55" s="332"/>
      <c r="W55" s="332"/>
      <c r="X55" s="332"/>
      <c r="Y55" s="332"/>
      <c r="AA55" s="332"/>
      <c r="AB55" s="332"/>
      <c r="AC55" s="332"/>
      <c r="AD55" s="332"/>
      <c r="AE55" s="332"/>
      <c r="AF55" s="332"/>
      <c r="AG55" s="332"/>
      <c r="AH55" s="332"/>
      <c r="AI55" s="332"/>
      <c r="AJ55" s="332"/>
      <c r="AK55" s="332"/>
      <c r="AL55" s="332"/>
      <c r="AM55" s="332"/>
      <c r="AN55" s="332"/>
      <c r="AO55" s="332"/>
      <c r="AP55" s="332"/>
      <c r="AQ55" s="332"/>
      <c r="AR55" s="332"/>
      <c r="AS55" s="332"/>
      <c r="AT55" s="332"/>
      <c r="AU55" s="332"/>
      <c r="AV55" s="332"/>
      <c r="AW55" s="332"/>
      <c r="AX55" s="332"/>
      <c r="AY55" s="334"/>
      <c r="AZ55" s="334"/>
      <c r="BA55" s="334"/>
      <c r="BB55" s="334"/>
      <c r="BC55" s="334"/>
      <c r="BD55" s="334"/>
      <c r="BE55" s="334"/>
      <c r="BF55" s="334"/>
      <c r="BG55" s="334"/>
      <c r="BH55" s="334"/>
      <c r="BI55" s="334"/>
      <c r="BJ55" s="332"/>
      <c r="BK55" s="332"/>
      <c r="BL55" s="332"/>
      <c r="BM55" s="332"/>
      <c r="BN55" s="332"/>
      <c r="BO55" s="332"/>
      <c r="BP55" s="332"/>
      <c r="BQ55" s="332"/>
      <c r="BR55" s="332"/>
      <c r="BS55" s="332"/>
      <c r="BT55" s="332"/>
      <c r="BU55" s="332"/>
      <c r="BV55" s="332"/>
      <c r="BW55" s="248"/>
      <c r="BX55" s="248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</row>
    <row r="56" spans="1:10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248"/>
      <c r="M56" s="248"/>
      <c r="N56" s="248"/>
      <c r="O56" s="332"/>
      <c r="P56" s="332"/>
      <c r="Q56" s="332"/>
      <c r="R56" s="332"/>
      <c r="S56" s="332"/>
      <c r="T56" s="332"/>
      <c r="U56" s="332"/>
      <c r="V56" s="332"/>
      <c r="W56" s="332"/>
      <c r="X56" s="332"/>
      <c r="Y56" s="332"/>
      <c r="AA56" s="332"/>
      <c r="AB56" s="332"/>
      <c r="AC56" s="332"/>
      <c r="AD56" s="332"/>
      <c r="AE56" s="332"/>
      <c r="AF56" s="332"/>
      <c r="AG56" s="332"/>
      <c r="AH56" s="332"/>
      <c r="AI56" s="332"/>
      <c r="AJ56" s="332"/>
      <c r="AK56" s="332"/>
      <c r="AL56" s="332"/>
      <c r="AM56" s="332"/>
      <c r="AN56" s="332"/>
      <c r="AO56" s="332"/>
      <c r="AP56" s="332"/>
      <c r="AQ56" s="332"/>
      <c r="AR56" s="332"/>
      <c r="AS56" s="332"/>
      <c r="AT56" s="332"/>
      <c r="AU56" s="332"/>
      <c r="AV56" s="332"/>
      <c r="AW56" s="332"/>
      <c r="AX56" s="332"/>
      <c r="AY56" s="334"/>
      <c r="AZ56" s="334"/>
      <c r="BA56" s="334"/>
      <c r="BB56" s="334"/>
      <c r="BC56" s="334"/>
      <c r="BD56" s="334"/>
      <c r="BE56" s="334"/>
      <c r="BF56" s="334"/>
      <c r="BG56" s="334"/>
      <c r="BH56" s="334"/>
      <c r="BI56" s="334"/>
      <c r="BJ56" s="332"/>
      <c r="BK56" s="332"/>
      <c r="BL56" s="332"/>
      <c r="BM56" s="332"/>
      <c r="BN56" s="332"/>
      <c r="BO56" s="332"/>
      <c r="BP56" s="332"/>
      <c r="BQ56" s="332"/>
      <c r="BR56" s="332"/>
      <c r="BS56" s="332"/>
      <c r="BT56" s="332"/>
      <c r="BU56" s="332"/>
      <c r="BV56" s="332"/>
      <c r="BW56" s="248"/>
      <c r="BX56" s="248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</row>
    <row r="57" spans="1:10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248"/>
      <c r="M57" s="248"/>
      <c r="N57" s="248"/>
      <c r="O57" s="332"/>
      <c r="P57" s="332"/>
      <c r="Q57" s="332"/>
      <c r="R57" s="332"/>
      <c r="S57" s="332"/>
      <c r="T57" s="332"/>
      <c r="U57" s="332"/>
      <c r="V57" s="332"/>
      <c r="W57" s="332"/>
      <c r="X57" s="332"/>
      <c r="Y57" s="332"/>
      <c r="AA57" s="332"/>
      <c r="AB57" s="332"/>
      <c r="AC57" s="332"/>
      <c r="AD57" s="332"/>
      <c r="AE57" s="332"/>
      <c r="AF57" s="332"/>
      <c r="AG57" s="332"/>
      <c r="AH57" s="332"/>
      <c r="AI57" s="332"/>
      <c r="AJ57" s="332"/>
      <c r="AK57" s="332"/>
      <c r="AL57" s="332"/>
      <c r="AM57" s="332"/>
      <c r="AN57" s="332"/>
      <c r="AO57" s="332"/>
      <c r="AP57" s="332"/>
      <c r="AQ57" s="332"/>
      <c r="AR57" s="332"/>
      <c r="AS57" s="332"/>
      <c r="AT57" s="332"/>
      <c r="AU57" s="332"/>
      <c r="AV57" s="332"/>
      <c r="AW57" s="332"/>
      <c r="AX57" s="332"/>
      <c r="AY57" s="334"/>
      <c r="AZ57" s="334"/>
      <c r="BA57" s="334"/>
      <c r="BB57" s="334"/>
      <c r="BC57" s="334"/>
      <c r="BD57" s="334"/>
      <c r="BE57" s="334"/>
      <c r="BF57" s="334"/>
      <c r="BG57" s="334"/>
      <c r="BH57" s="334"/>
      <c r="BI57" s="334"/>
      <c r="BJ57" s="332"/>
      <c r="BK57" s="332"/>
      <c r="BL57" s="332"/>
      <c r="BM57" s="332"/>
      <c r="BN57" s="332"/>
      <c r="BO57" s="332"/>
      <c r="BP57" s="332"/>
      <c r="BQ57" s="332"/>
      <c r="BR57" s="332"/>
      <c r="BS57" s="332"/>
      <c r="BT57" s="332"/>
      <c r="BU57" s="332"/>
      <c r="BV57" s="332"/>
      <c r="BW57" s="248"/>
      <c r="BX57" s="248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</row>
    <row r="58" spans="1:10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248"/>
      <c r="M58" s="248"/>
      <c r="N58" s="248"/>
      <c r="O58" s="332"/>
      <c r="P58" s="332"/>
      <c r="Q58" s="332"/>
      <c r="R58" s="332"/>
      <c r="S58" s="332"/>
      <c r="T58" s="332"/>
      <c r="U58" s="332"/>
      <c r="V58" s="332"/>
      <c r="W58" s="332"/>
      <c r="X58" s="332"/>
      <c r="Y58" s="332"/>
      <c r="AA58" s="332"/>
      <c r="AB58" s="332"/>
      <c r="AC58" s="332"/>
      <c r="AD58" s="332"/>
      <c r="AE58" s="332"/>
      <c r="AF58" s="332"/>
      <c r="AG58" s="332"/>
      <c r="AH58" s="332"/>
      <c r="AI58" s="332"/>
      <c r="AJ58" s="332"/>
      <c r="AK58" s="332"/>
      <c r="AL58" s="332"/>
      <c r="AM58" s="332"/>
      <c r="AN58" s="332"/>
      <c r="AO58" s="332"/>
      <c r="AP58" s="332"/>
      <c r="AQ58" s="332"/>
      <c r="AR58" s="332"/>
      <c r="AS58" s="332"/>
      <c r="AT58" s="332"/>
      <c r="AU58" s="332"/>
      <c r="AV58" s="332"/>
      <c r="AW58" s="332"/>
      <c r="AX58" s="332"/>
      <c r="AY58" s="334"/>
      <c r="AZ58" s="334"/>
      <c r="BA58" s="334"/>
      <c r="BB58" s="334"/>
      <c r="BC58" s="334"/>
      <c r="BD58" s="334"/>
      <c r="BE58" s="334"/>
      <c r="BF58" s="334"/>
      <c r="BG58" s="334"/>
      <c r="BH58" s="334"/>
      <c r="BI58" s="334"/>
      <c r="BJ58" s="332"/>
      <c r="BK58" s="332"/>
      <c r="BL58" s="332"/>
      <c r="BM58" s="332"/>
      <c r="BN58" s="332"/>
      <c r="BO58" s="332"/>
      <c r="BP58" s="332"/>
      <c r="BQ58" s="332"/>
      <c r="BR58" s="332"/>
      <c r="BS58" s="332"/>
      <c r="BT58" s="332"/>
      <c r="BU58" s="332"/>
      <c r="BV58" s="332"/>
      <c r="BW58" s="248"/>
      <c r="BX58" s="248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</row>
    <row r="59" spans="1:10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248"/>
      <c r="M59" s="248"/>
      <c r="N59" s="248"/>
      <c r="O59" s="332"/>
      <c r="P59" s="332"/>
      <c r="Q59" s="332"/>
      <c r="R59" s="332"/>
      <c r="S59" s="332"/>
      <c r="T59" s="332"/>
      <c r="U59" s="332"/>
      <c r="V59" s="332"/>
      <c r="W59" s="332"/>
      <c r="X59" s="332"/>
      <c r="Y59" s="332"/>
      <c r="AA59" s="332"/>
      <c r="AB59" s="332"/>
      <c r="AC59" s="332"/>
      <c r="AD59" s="332"/>
      <c r="AE59" s="332"/>
      <c r="AF59" s="332"/>
      <c r="AG59" s="332"/>
      <c r="AH59" s="332"/>
      <c r="AI59" s="332"/>
      <c r="AJ59" s="332"/>
      <c r="AK59" s="332"/>
      <c r="AL59" s="332"/>
      <c r="AM59" s="332"/>
      <c r="AN59" s="332"/>
      <c r="AO59" s="332"/>
      <c r="AP59" s="332"/>
      <c r="AQ59" s="332"/>
      <c r="AR59" s="332"/>
      <c r="AS59" s="332"/>
      <c r="AT59" s="332"/>
      <c r="AU59" s="332"/>
      <c r="AV59" s="332"/>
      <c r="AW59" s="332"/>
      <c r="AX59" s="332"/>
      <c r="AY59" s="334"/>
      <c r="AZ59" s="334"/>
      <c r="BA59" s="334"/>
      <c r="BB59" s="334"/>
      <c r="BC59" s="334"/>
      <c r="BD59" s="334"/>
      <c r="BE59" s="334"/>
      <c r="BF59" s="334"/>
      <c r="BG59" s="334"/>
      <c r="BH59" s="334"/>
      <c r="BI59" s="334"/>
      <c r="BJ59" s="332"/>
      <c r="BK59" s="332"/>
      <c r="BL59" s="332"/>
      <c r="BM59" s="332"/>
      <c r="BN59" s="332"/>
      <c r="BO59" s="332"/>
      <c r="BP59" s="332"/>
      <c r="BQ59" s="332"/>
      <c r="BR59" s="332"/>
      <c r="BS59" s="332"/>
      <c r="BT59" s="332"/>
      <c r="BU59" s="332"/>
      <c r="BV59" s="332"/>
      <c r="BW59" s="248"/>
      <c r="BX59" s="248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</row>
    <row r="60" spans="1:10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248"/>
      <c r="M60" s="248"/>
      <c r="N60" s="248"/>
      <c r="O60" s="332"/>
      <c r="P60" s="332"/>
      <c r="Q60" s="332"/>
      <c r="R60" s="332"/>
      <c r="S60" s="332"/>
      <c r="T60" s="332"/>
      <c r="U60" s="332"/>
      <c r="V60" s="332"/>
      <c r="W60" s="332"/>
      <c r="X60" s="332"/>
      <c r="Y60" s="332"/>
      <c r="AA60" s="332"/>
      <c r="AB60" s="332"/>
      <c r="AC60" s="332"/>
      <c r="AD60" s="332"/>
      <c r="AE60" s="332"/>
      <c r="AF60" s="332"/>
      <c r="AG60" s="332"/>
      <c r="AH60" s="332"/>
      <c r="AI60" s="332"/>
      <c r="AJ60" s="332"/>
      <c r="AK60" s="332"/>
      <c r="AL60" s="332"/>
      <c r="AM60" s="332"/>
      <c r="AN60" s="332"/>
      <c r="AO60" s="332"/>
      <c r="AP60" s="332"/>
      <c r="AQ60" s="332"/>
      <c r="AR60" s="332"/>
      <c r="AS60" s="332"/>
      <c r="AT60" s="332"/>
      <c r="AU60" s="332"/>
      <c r="AV60" s="332"/>
      <c r="AW60" s="332"/>
      <c r="AX60" s="332"/>
      <c r="AY60" s="334"/>
      <c r="AZ60" s="334"/>
      <c r="BA60" s="334"/>
      <c r="BB60" s="334"/>
      <c r="BC60" s="334"/>
      <c r="BD60" s="334"/>
      <c r="BE60" s="334"/>
      <c r="BF60" s="334"/>
      <c r="BG60" s="334"/>
      <c r="BH60" s="334"/>
      <c r="BI60" s="334"/>
      <c r="BJ60" s="332"/>
      <c r="BK60" s="332"/>
      <c r="BL60" s="332"/>
      <c r="BM60" s="332"/>
      <c r="BN60" s="332"/>
      <c r="BO60" s="332"/>
      <c r="BP60" s="332"/>
      <c r="BQ60" s="332"/>
      <c r="BR60" s="332"/>
      <c r="BS60" s="332"/>
      <c r="BT60" s="332"/>
      <c r="BU60" s="332"/>
      <c r="BV60" s="332"/>
      <c r="BW60" s="248"/>
      <c r="BX60" s="248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</row>
    <row r="61" spans="1:10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248"/>
      <c r="M61" s="248"/>
      <c r="N61" s="248"/>
      <c r="O61" s="332"/>
      <c r="P61" s="332"/>
      <c r="Q61" s="332"/>
      <c r="R61" s="332"/>
      <c r="S61" s="332"/>
      <c r="T61" s="332"/>
      <c r="U61" s="332"/>
      <c r="V61" s="332"/>
      <c r="W61" s="332"/>
      <c r="X61" s="332"/>
      <c r="Y61" s="332"/>
      <c r="AA61" s="332"/>
      <c r="AB61" s="332"/>
      <c r="AC61" s="332"/>
      <c r="AD61" s="332"/>
      <c r="AE61" s="332"/>
      <c r="AF61" s="332"/>
      <c r="AG61" s="332"/>
      <c r="AH61" s="332"/>
      <c r="AI61" s="332"/>
      <c r="AJ61" s="332"/>
      <c r="AK61" s="332"/>
      <c r="AL61" s="332"/>
      <c r="AM61" s="332"/>
      <c r="AN61" s="332"/>
      <c r="AO61" s="332"/>
      <c r="AP61" s="332"/>
      <c r="AQ61" s="332"/>
      <c r="AR61" s="332"/>
      <c r="AS61" s="332"/>
      <c r="AT61" s="332"/>
      <c r="AU61" s="332"/>
      <c r="AV61" s="332"/>
      <c r="AW61" s="332"/>
      <c r="AX61" s="332"/>
      <c r="AY61" s="334"/>
      <c r="AZ61" s="334"/>
      <c r="BA61" s="334"/>
      <c r="BB61" s="334"/>
      <c r="BC61" s="334"/>
      <c r="BD61" s="334"/>
      <c r="BE61" s="334"/>
      <c r="BF61" s="334"/>
      <c r="BG61" s="334"/>
      <c r="BH61" s="334"/>
      <c r="BI61" s="334"/>
      <c r="BJ61" s="332"/>
      <c r="BK61" s="332"/>
      <c r="BL61" s="332"/>
      <c r="BM61" s="332"/>
      <c r="BN61" s="332"/>
      <c r="BO61" s="332"/>
      <c r="BP61" s="332"/>
      <c r="BQ61" s="332"/>
      <c r="BR61" s="332"/>
      <c r="BS61" s="332"/>
      <c r="BT61" s="332"/>
      <c r="BU61" s="332"/>
      <c r="BV61" s="332"/>
      <c r="BW61" s="248"/>
      <c r="BX61" s="248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</row>
    <row r="62" spans="1:10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248"/>
      <c r="M62" s="248"/>
      <c r="N62" s="248"/>
      <c r="O62" s="332"/>
      <c r="P62" s="332"/>
      <c r="Q62" s="332"/>
      <c r="R62" s="332"/>
      <c r="S62" s="332"/>
      <c r="T62" s="332"/>
      <c r="U62" s="332"/>
      <c r="V62" s="332"/>
      <c r="W62" s="332"/>
      <c r="X62" s="332"/>
      <c r="Y62" s="332"/>
      <c r="AA62" s="332"/>
      <c r="AB62" s="332"/>
      <c r="AC62" s="332"/>
      <c r="AD62" s="332"/>
      <c r="AE62" s="332"/>
      <c r="AF62" s="332"/>
      <c r="AG62" s="332"/>
      <c r="AH62" s="332"/>
      <c r="AI62" s="332"/>
      <c r="AJ62" s="332"/>
      <c r="AK62" s="332"/>
      <c r="AL62" s="332"/>
      <c r="AM62" s="332"/>
      <c r="AN62" s="332"/>
      <c r="AO62" s="332"/>
      <c r="AP62" s="332"/>
      <c r="AQ62" s="332"/>
      <c r="AR62" s="332"/>
      <c r="AS62" s="332"/>
      <c r="AT62" s="332"/>
      <c r="AU62" s="332"/>
      <c r="AV62" s="332"/>
      <c r="AW62" s="332"/>
      <c r="AX62" s="332"/>
      <c r="AY62" s="334"/>
      <c r="AZ62" s="334"/>
      <c r="BA62" s="334"/>
      <c r="BB62" s="334"/>
      <c r="BC62" s="334"/>
      <c r="BD62" s="334"/>
      <c r="BE62" s="334"/>
      <c r="BF62" s="334"/>
      <c r="BG62" s="334"/>
      <c r="BH62" s="334"/>
      <c r="BI62" s="334"/>
      <c r="BJ62" s="332"/>
      <c r="BK62" s="332"/>
      <c r="BL62" s="332"/>
      <c r="BM62" s="332"/>
      <c r="BN62" s="332"/>
      <c r="BO62" s="332"/>
      <c r="BP62" s="332"/>
      <c r="BQ62" s="332"/>
      <c r="BR62" s="332"/>
      <c r="BS62" s="332"/>
      <c r="BT62" s="332"/>
      <c r="BU62" s="332"/>
      <c r="BV62" s="332"/>
      <c r="BW62" s="248"/>
      <c r="BX62" s="248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</row>
    <row r="63" spans="1:10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248"/>
      <c r="M63" s="248"/>
      <c r="N63" s="248"/>
      <c r="O63" s="332"/>
      <c r="P63" s="332"/>
      <c r="Q63" s="332"/>
      <c r="R63" s="332"/>
      <c r="S63" s="332"/>
      <c r="T63" s="332"/>
      <c r="U63" s="332"/>
      <c r="V63" s="332"/>
      <c r="W63" s="332"/>
      <c r="X63" s="332"/>
      <c r="Y63" s="332"/>
      <c r="AA63" s="332"/>
      <c r="AB63" s="332"/>
      <c r="AC63" s="332"/>
      <c r="AD63" s="332"/>
      <c r="AE63" s="332"/>
      <c r="AF63" s="332"/>
      <c r="AG63" s="332"/>
      <c r="AH63" s="332"/>
      <c r="AI63" s="332"/>
      <c r="AJ63" s="332"/>
      <c r="AK63" s="332"/>
      <c r="AL63" s="332"/>
      <c r="AM63" s="332"/>
      <c r="AN63" s="332"/>
      <c r="AO63" s="332"/>
      <c r="AP63" s="332"/>
      <c r="AQ63" s="332"/>
      <c r="AR63" s="332"/>
      <c r="AS63" s="332"/>
      <c r="AT63" s="332"/>
      <c r="AU63" s="332"/>
      <c r="AV63" s="332"/>
      <c r="AW63" s="332"/>
      <c r="AX63" s="332"/>
      <c r="AY63" s="334"/>
      <c r="AZ63" s="334"/>
      <c r="BA63" s="334"/>
      <c r="BB63" s="334"/>
      <c r="BC63" s="334"/>
      <c r="BD63" s="334"/>
      <c r="BE63" s="334"/>
      <c r="BF63" s="334"/>
      <c r="BG63" s="334"/>
      <c r="BH63" s="334"/>
      <c r="BI63" s="334"/>
      <c r="BJ63" s="332"/>
      <c r="BK63" s="332"/>
      <c r="BL63" s="332"/>
      <c r="BM63" s="332"/>
      <c r="BN63" s="332"/>
      <c r="BO63" s="332"/>
      <c r="BP63" s="332"/>
      <c r="BQ63" s="332"/>
      <c r="BR63" s="332"/>
      <c r="BS63" s="332"/>
      <c r="BT63" s="332"/>
      <c r="BU63" s="332"/>
      <c r="BV63" s="332"/>
      <c r="BW63" s="248"/>
      <c r="BX63" s="248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</row>
    <row r="64" spans="1:10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248"/>
      <c r="M64" s="248"/>
      <c r="N64" s="248"/>
      <c r="O64" s="332"/>
      <c r="P64" s="332"/>
      <c r="Q64" s="332"/>
      <c r="R64" s="332"/>
      <c r="S64" s="332"/>
      <c r="T64" s="332"/>
      <c r="U64" s="332"/>
      <c r="V64" s="332"/>
      <c r="W64" s="332"/>
      <c r="X64" s="332"/>
      <c r="Y64" s="332"/>
      <c r="AA64" s="332"/>
      <c r="AB64" s="332"/>
      <c r="AC64" s="332"/>
      <c r="AD64" s="332"/>
      <c r="AE64" s="332"/>
      <c r="AF64" s="332"/>
      <c r="AG64" s="332"/>
      <c r="AH64" s="332"/>
      <c r="AI64" s="332"/>
      <c r="AJ64" s="332"/>
      <c r="AK64" s="332"/>
      <c r="AL64" s="332"/>
      <c r="AM64" s="332"/>
      <c r="AN64" s="332"/>
      <c r="AO64" s="332"/>
      <c r="AP64" s="332"/>
      <c r="AQ64" s="332"/>
      <c r="AR64" s="332"/>
      <c r="AS64" s="332"/>
      <c r="AT64" s="332"/>
      <c r="AU64" s="332"/>
      <c r="AV64" s="332"/>
      <c r="AW64" s="332"/>
      <c r="AX64" s="332"/>
      <c r="AY64" s="334"/>
      <c r="AZ64" s="334"/>
      <c r="BA64" s="334"/>
      <c r="BB64" s="334"/>
      <c r="BC64" s="334"/>
      <c r="BD64" s="334"/>
      <c r="BE64" s="334"/>
      <c r="BF64" s="334"/>
      <c r="BG64" s="334"/>
      <c r="BH64" s="334"/>
      <c r="BI64" s="334"/>
      <c r="BJ64" s="332"/>
      <c r="BK64" s="332"/>
      <c r="BL64" s="332"/>
      <c r="BM64" s="332"/>
      <c r="BN64" s="332"/>
      <c r="BO64" s="332"/>
      <c r="BP64" s="332"/>
      <c r="BQ64" s="332"/>
      <c r="BR64" s="332"/>
      <c r="BS64" s="332"/>
      <c r="BT64" s="332"/>
      <c r="BU64" s="332"/>
      <c r="BV64" s="332"/>
      <c r="BW64" s="248"/>
      <c r="BX64" s="248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</row>
    <row r="65" spans="1:10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248"/>
      <c r="M65" s="248"/>
      <c r="N65" s="248"/>
      <c r="O65" s="332"/>
      <c r="P65" s="332"/>
      <c r="Q65" s="332"/>
      <c r="R65" s="332"/>
      <c r="S65" s="332"/>
      <c r="T65" s="332"/>
      <c r="U65" s="332"/>
      <c r="V65" s="332"/>
      <c r="W65" s="332"/>
      <c r="X65" s="332"/>
      <c r="Y65" s="332"/>
      <c r="AA65" s="332"/>
      <c r="AB65" s="332"/>
      <c r="AC65" s="332"/>
      <c r="AD65" s="332"/>
      <c r="AE65" s="332"/>
      <c r="AF65" s="332"/>
      <c r="AG65" s="332"/>
      <c r="AH65" s="332"/>
      <c r="AI65" s="332"/>
      <c r="AJ65" s="332"/>
      <c r="AK65" s="332"/>
      <c r="AL65" s="332"/>
      <c r="AM65" s="332"/>
      <c r="AN65" s="332"/>
      <c r="AO65" s="332"/>
      <c r="AP65" s="332"/>
      <c r="AQ65" s="332"/>
      <c r="AR65" s="332"/>
      <c r="AS65" s="332"/>
      <c r="AT65" s="332"/>
      <c r="AU65" s="332"/>
      <c r="AV65" s="332"/>
      <c r="AW65" s="332"/>
      <c r="AX65" s="332"/>
      <c r="AY65" s="334"/>
      <c r="AZ65" s="334"/>
      <c r="BA65" s="334"/>
      <c r="BB65" s="334"/>
      <c r="BC65" s="334"/>
      <c r="BD65" s="334"/>
      <c r="BE65" s="334"/>
      <c r="BF65" s="334"/>
      <c r="BG65" s="334"/>
      <c r="BH65" s="334"/>
      <c r="BI65" s="334"/>
      <c r="BJ65" s="332"/>
      <c r="BK65" s="332"/>
      <c r="BL65" s="332"/>
      <c r="BM65" s="332"/>
      <c r="BN65" s="332"/>
      <c r="BO65" s="332"/>
      <c r="BP65" s="332"/>
      <c r="BQ65" s="332"/>
      <c r="BR65" s="332"/>
      <c r="BS65" s="332"/>
      <c r="BT65" s="332"/>
      <c r="BU65" s="332"/>
      <c r="BV65" s="332"/>
      <c r="BW65" s="248"/>
      <c r="BX65" s="248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</row>
    <row r="66" spans="1:10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248"/>
      <c r="M66" s="248"/>
      <c r="N66" s="248"/>
      <c r="O66" s="332"/>
      <c r="P66" s="332"/>
      <c r="Q66" s="332"/>
      <c r="R66" s="332"/>
      <c r="S66" s="332"/>
      <c r="T66" s="332"/>
      <c r="U66" s="332"/>
      <c r="V66" s="332"/>
      <c r="W66" s="332"/>
      <c r="X66" s="332"/>
      <c r="Y66" s="332"/>
      <c r="AA66" s="332"/>
      <c r="AB66" s="332"/>
      <c r="AC66" s="332"/>
      <c r="AD66" s="332"/>
      <c r="AE66" s="332"/>
      <c r="AF66" s="332"/>
      <c r="AG66" s="332"/>
      <c r="AH66" s="332"/>
      <c r="AI66" s="332"/>
      <c r="AJ66" s="332"/>
      <c r="AK66" s="332"/>
      <c r="AL66" s="332"/>
      <c r="AM66" s="332"/>
      <c r="AN66" s="332"/>
      <c r="AO66" s="332"/>
      <c r="AP66" s="332"/>
      <c r="AQ66" s="332"/>
      <c r="AR66" s="332"/>
      <c r="AS66" s="332"/>
      <c r="AT66" s="332"/>
      <c r="AU66" s="332"/>
      <c r="AV66" s="332"/>
      <c r="AW66" s="332"/>
      <c r="AX66" s="332"/>
      <c r="AY66" s="334"/>
      <c r="AZ66" s="334"/>
      <c r="BA66" s="334"/>
      <c r="BB66" s="334"/>
      <c r="BC66" s="334"/>
      <c r="BD66" s="334"/>
      <c r="BE66" s="334"/>
      <c r="BF66" s="334"/>
      <c r="BG66" s="334"/>
      <c r="BH66" s="334"/>
      <c r="BI66" s="334"/>
      <c r="BJ66" s="332"/>
      <c r="BK66" s="332"/>
      <c r="BL66" s="332"/>
      <c r="BM66" s="332"/>
      <c r="BN66" s="332"/>
      <c r="BO66" s="332"/>
      <c r="BP66" s="332"/>
      <c r="BQ66" s="332"/>
      <c r="BR66" s="332"/>
      <c r="BS66" s="332"/>
      <c r="BT66" s="332"/>
      <c r="BU66" s="332"/>
      <c r="BV66" s="332"/>
      <c r="BW66" s="248"/>
      <c r="BX66" s="248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</row>
    <row r="67" spans="1:10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248"/>
      <c r="M67" s="248"/>
      <c r="N67" s="248"/>
      <c r="O67" s="332"/>
      <c r="P67" s="332"/>
      <c r="Q67" s="332"/>
      <c r="R67" s="332"/>
      <c r="S67" s="332"/>
      <c r="T67" s="332"/>
      <c r="U67" s="332"/>
      <c r="V67" s="332"/>
      <c r="W67" s="332"/>
      <c r="X67" s="332"/>
      <c r="Y67" s="332"/>
      <c r="AA67" s="332"/>
      <c r="AB67" s="332"/>
      <c r="AC67" s="332"/>
      <c r="AD67" s="332"/>
      <c r="AE67" s="332"/>
      <c r="AF67" s="332"/>
      <c r="AG67" s="332"/>
      <c r="AH67" s="332"/>
      <c r="AI67" s="332"/>
      <c r="AJ67" s="332"/>
      <c r="AK67" s="332"/>
      <c r="AL67" s="332"/>
      <c r="AM67" s="332"/>
      <c r="AN67" s="332"/>
      <c r="AO67" s="332"/>
      <c r="AP67" s="332"/>
      <c r="AQ67" s="332"/>
      <c r="AR67" s="332"/>
      <c r="AS67" s="332"/>
      <c r="AT67" s="332"/>
      <c r="AU67" s="332"/>
      <c r="AV67" s="332"/>
      <c r="AW67" s="332"/>
      <c r="AX67" s="332"/>
      <c r="AY67" s="334"/>
      <c r="AZ67" s="334"/>
      <c r="BA67" s="334"/>
      <c r="BB67" s="334"/>
      <c r="BC67" s="334"/>
      <c r="BD67" s="334"/>
      <c r="BE67" s="334"/>
      <c r="BF67" s="334"/>
      <c r="BG67" s="334"/>
      <c r="BH67" s="334"/>
      <c r="BI67" s="334"/>
      <c r="BJ67" s="332"/>
      <c r="BK67" s="332"/>
      <c r="BL67" s="332"/>
      <c r="BM67" s="332"/>
      <c r="BN67" s="332"/>
      <c r="BO67" s="332"/>
      <c r="BP67" s="332"/>
      <c r="BQ67" s="332"/>
      <c r="BR67" s="332"/>
      <c r="BS67" s="332"/>
      <c r="BT67" s="332"/>
      <c r="BU67" s="332"/>
      <c r="BV67" s="332"/>
      <c r="BW67" s="248"/>
      <c r="BX67" s="248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</row>
    <row r="68" spans="1:10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248"/>
      <c r="M68" s="248"/>
      <c r="N68" s="248"/>
      <c r="O68" s="332"/>
      <c r="P68" s="332"/>
      <c r="Q68" s="332"/>
      <c r="R68" s="332"/>
      <c r="S68" s="332"/>
      <c r="T68" s="332"/>
      <c r="U68" s="332"/>
      <c r="V68" s="332"/>
      <c r="W68" s="332"/>
      <c r="X68" s="332"/>
      <c r="Y68" s="332"/>
      <c r="AA68" s="332"/>
      <c r="AB68" s="332"/>
      <c r="AC68" s="332"/>
      <c r="AD68" s="332"/>
      <c r="AE68" s="332"/>
      <c r="AF68" s="332"/>
      <c r="AG68" s="332"/>
      <c r="AH68" s="332"/>
      <c r="AI68" s="332"/>
      <c r="AJ68" s="332"/>
      <c r="AK68" s="332"/>
      <c r="AL68" s="332"/>
      <c r="AM68" s="332"/>
      <c r="AN68" s="332"/>
      <c r="AO68" s="332"/>
      <c r="AP68" s="332"/>
      <c r="AQ68" s="332"/>
      <c r="AR68" s="332"/>
      <c r="AS68" s="332"/>
      <c r="AT68" s="332"/>
      <c r="AU68" s="332"/>
      <c r="AV68" s="332"/>
      <c r="AW68" s="332"/>
      <c r="AX68" s="332"/>
      <c r="AY68" s="334"/>
      <c r="AZ68" s="334"/>
      <c r="BA68" s="334"/>
      <c r="BB68" s="334"/>
      <c r="BC68" s="334"/>
      <c r="BD68" s="334"/>
      <c r="BE68" s="334"/>
      <c r="BF68" s="334"/>
      <c r="BG68" s="334"/>
      <c r="BH68" s="334"/>
      <c r="BI68" s="334"/>
      <c r="BJ68" s="332"/>
      <c r="BK68" s="332"/>
      <c r="BL68" s="332"/>
      <c r="BM68" s="332"/>
      <c r="BN68" s="332"/>
      <c r="BO68" s="332"/>
      <c r="BP68" s="332"/>
      <c r="BQ68" s="332"/>
      <c r="BR68" s="332"/>
      <c r="BS68" s="332"/>
      <c r="BT68" s="332"/>
      <c r="BU68" s="332"/>
      <c r="BV68" s="332"/>
      <c r="BW68" s="248"/>
      <c r="BX68" s="248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</row>
    <row r="69" spans="1:10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248"/>
      <c r="M69" s="248"/>
      <c r="N69" s="248"/>
      <c r="O69" s="332"/>
      <c r="P69" s="332"/>
      <c r="Q69" s="332"/>
      <c r="R69" s="332"/>
      <c r="S69" s="332"/>
      <c r="T69" s="332"/>
      <c r="U69" s="332"/>
      <c r="V69" s="332"/>
      <c r="W69" s="332"/>
      <c r="X69" s="332"/>
      <c r="Y69" s="332"/>
      <c r="AA69" s="332"/>
      <c r="AB69" s="332"/>
      <c r="AC69" s="332"/>
      <c r="AD69" s="332"/>
      <c r="AE69" s="332"/>
      <c r="AF69" s="332"/>
      <c r="AG69" s="332"/>
      <c r="AH69" s="332"/>
      <c r="AI69" s="332"/>
      <c r="AJ69" s="332"/>
      <c r="AK69" s="332"/>
      <c r="AL69" s="332"/>
      <c r="AM69" s="332"/>
      <c r="AN69" s="332"/>
      <c r="AO69" s="332"/>
      <c r="AP69" s="332"/>
      <c r="AQ69" s="332"/>
      <c r="AR69" s="332"/>
      <c r="AS69" s="332"/>
      <c r="AT69" s="332"/>
      <c r="AU69" s="332"/>
      <c r="AV69" s="332"/>
      <c r="AW69" s="332"/>
      <c r="AX69" s="332"/>
      <c r="AY69" s="334"/>
      <c r="AZ69" s="334"/>
      <c r="BA69" s="334"/>
      <c r="BB69" s="334"/>
      <c r="BC69" s="334"/>
      <c r="BD69" s="334"/>
      <c r="BE69" s="334"/>
      <c r="BF69" s="334"/>
      <c r="BG69" s="334"/>
      <c r="BH69" s="334"/>
      <c r="BI69" s="334"/>
      <c r="BJ69" s="332"/>
      <c r="BK69" s="332"/>
      <c r="BL69" s="332"/>
      <c r="BM69" s="332"/>
      <c r="BN69" s="332"/>
      <c r="BO69" s="332"/>
      <c r="BP69" s="332"/>
      <c r="BQ69" s="332"/>
      <c r="BR69" s="332"/>
      <c r="BS69" s="332"/>
      <c r="BT69" s="332"/>
      <c r="BU69" s="332"/>
      <c r="BV69" s="332"/>
      <c r="BW69" s="248"/>
      <c r="BX69" s="248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</row>
    <row r="70" spans="1:10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248"/>
      <c r="M70" s="248"/>
      <c r="N70" s="248"/>
      <c r="O70" s="332"/>
      <c r="P70" s="332"/>
      <c r="Q70" s="332"/>
      <c r="R70" s="332"/>
      <c r="S70" s="332"/>
      <c r="T70" s="332"/>
      <c r="U70" s="332"/>
      <c r="V70" s="332"/>
      <c r="W70" s="332"/>
      <c r="X70" s="332"/>
      <c r="Y70" s="332"/>
      <c r="AA70" s="332"/>
      <c r="AB70" s="332"/>
      <c r="AC70" s="332"/>
      <c r="AD70" s="332"/>
      <c r="AE70" s="332"/>
      <c r="AF70" s="332"/>
      <c r="AG70" s="332"/>
      <c r="AH70" s="332"/>
      <c r="AI70" s="332"/>
      <c r="AJ70" s="332"/>
      <c r="AK70" s="332"/>
      <c r="AL70" s="332"/>
      <c r="AM70" s="332"/>
      <c r="AN70" s="332"/>
      <c r="AO70" s="332"/>
      <c r="AP70" s="332"/>
      <c r="AQ70" s="332"/>
      <c r="AR70" s="332"/>
      <c r="AS70" s="332"/>
      <c r="AT70" s="332"/>
      <c r="AU70" s="332"/>
      <c r="AV70" s="332"/>
      <c r="AW70" s="332"/>
      <c r="AX70" s="332"/>
      <c r="AY70" s="334"/>
      <c r="AZ70" s="334"/>
      <c r="BA70" s="334"/>
      <c r="BB70" s="334"/>
      <c r="BC70" s="334"/>
      <c r="BD70" s="334"/>
      <c r="BE70" s="334"/>
      <c r="BF70" s="334"/>
      <c r="BG70" s="334"/>
      <c r="BH70" s="334"/>
      <c r="BI70" s="334"/>
      <c r="BJ70" s="332"/>
      <c r="BK70" s="332"/>
      <c r="BL70" s="332"/>
      <c r="BM70" s="332"/>
      <c r="BN70" s="332"/>
      <c r="BO70" s="332"/>
      <c r="BP70" s="332"/>
      <c r="BQ70" s="332"/>
      <c r="BR70" s="332"/>
      <c r="BS70" s="332"/>
      <c r="BT70" s="332"/>
      <c r="BU70" s="332"/>
      <c r="BV70" s="332"/>
      <c r="BW70" s="248"/>
      <c r="BX70" s="248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</row>
    <row r="71" spans="1:10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248"/>
      <c r="M71" s="248"/>
      <c r="N71" s="248"/>
      <c r="O71" s="332"/>
      <c r="P71" s="332"/>
      <c r="Q71" s="332"/>
      <c r="R71" s="332"/>
      <c r="S71" s="332"/>
      <c r="T71" s="332"/>
      <c r="U71" s="332"/>
      <c r="V71" s="332"/>
      <c r="W71" s="332"/>
      <c r="X71" s="332"/>
      <c r="Y71" s="332"/>
      <c r="AA71" s="332"/>
      <c r="AB71" s="332"/>
      <c r="AC71" s="332"/>
      <c r="AD71" s="332"/>
      <c r="AE71" s="332"/>
      <c r="AF71" s="332"/>
      <c r="AG71" s="332"/>
      <c r="AH71" s="332"/>
      <c r="AI71" s="332"/>
      <c r="AJ71" s="332"/>
      <c r="AK71" s="332"/>
      <c r="AL71" s="332"/>
      <c r="AM71" s="332"/>
      <c r="AN71" s="332"/>
      <c r="AO71" s="332"/>
      <c r="AP71" s="332"/>
      <c r="AQ71" s="332"/>
      <c r="AR71" s="332"/>
      <c r="AS71" s="332"/>
      <c r="AT71" s="332"/>
      <c r="AU71" s="332"/>
      <c r="AV71" s="332"/>
      <c r="AW71" s="332"/>
      <c r="AX71" s="332"/>
      <c r="AY71" s="334"/>
      <c r="AZ71" s="334"/>
      <c r="BA71" s="334"/>
      <c r="BB71" s="334"/>
      <c r="BC71" s="334"/>
      <c r="BD71" s="334"/>
      <c r="BE71" s="334"/>
      <c r="BF71" s="334"/>
      <c r="BG71" s="334"/>
      <c r="BH71" s="334"/>
      <c r="BI71" s="334"/>
      <c r="BJ71" s="332"/>
      <c r="BK71" s="332"/>
      <c r="BL71" s="332"/>
      <c r="BM71" s="332"/>
      <c r="BN71" s="332"/>
      <c r="BO71" s="332"/>
      <c r="BP71" s="332"/>
      <c r="BQ71" s="332"/>
      <c r="BR71" s="332"/>
      <c r="BS71" s="332"/>
      <c r="BT71" s="332"/>
      <c r="BU71" s="332"/>
      <c r="BV71" s="332"/>
      <c r="BW71" s="248"/>
      <c r="BX71" s="248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</row>
    <row r="72" spans="1:10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248"/>
      <c r="M72" s="248"/>
      <c r="N72" s="248"/>
      <c r="O72" s="332"/>
      <c r="P72" s="332"/>
      <c r="Q72" s="332"/>
      <c r="R72" s="332"/>
      <c r="S72" s="332"/>
      <c r="T72" s="332"/>
      <c r="U72" s="332"/>
      <c r="V72" s="332"/>
      <c r="W72" s="332"/>
      <c r="X72" s="332"/>
      <c r="Y72" s="332"/>
      <c r="AA72" s="332"/>
      <c r="AB72" s="332"/>
      <c r="AC72" s="332"/>
      <c r="AD72" s="332"/>
      <c r="AE72" s="332"/>
      <c r="AF72" s="332"/>
      <c r="AG72" s="332"/>
      <c r="AH72" s="332"/>
      <c r="AI72" s="332"/>
      <c r="AJ72" s="332"/>
      <c r="AK72" s="332"/>
      <c r="AL72" s="332"/>
      <c r="AM72" s="332"/>
      <c r="AN72" s="332"/>
      <c r="AO72" s="332"/>
      <c r="AP72" s="332"/>
      <c r="AQ72" s="332"/>
      <c r="AR72" s="332"/>
      <c r="AS72" s="332"/>
      <c r="AT72" s="332"/>
      <c r="AU72" s="332"/>
      <c r="AV72" s="332"/>
      <c r="AW72" s="332"/>
      <c r="AX72" s="332"/>
      <c r="AY72" s="334"/>
      <c r="AZ72" s="334"/>
      <c r="BA72" s="334"/>
      <c r="BB72" s="334"/>
      <c r="BC72" s="334"/>
      <c r="BD72" s="334"/>
      <c r="BE72" s="334"/>
      <c r="BF72" s="334"/>
      <c r="BG72" s="334"/>
      <c r="BH72" s="334"/>
      <c r="BI72" s="334"/>
      <c r="BJ72" s="332"/>
      <c r="BK72" s="332"/>
      <c r="BL72" s="332"/>
      <c r="BM72" s="332"/>
      <c r="BN72" s="332"/>
      <c r="BO72" s="332"/>
      <c r="BP72" s="332"/>
      <c r="BQ72" s="332"/>
      <c r="BR72" s="332"/>
      <c r="BS72" s="332"/>
      <c r="BT72" s="332"/>
      <c r="BU72" s="332"/>
      <c r="BV72" s="332"/>
      <c r="BW72" s="248"/>
      <c r="BX72" s="248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</row>
    <row r="73" spans="1:10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248"/>
      <c r="M73" s="248"/>
      <c r="N73" s="248"/>
      <c r="O73" s="332"/>
      <c r="P73" s="332"/>
      <c r="Q73" s="332"/>
      <c r="R73" s="332"/>
      <c r="S73" s="332"/>
      <c r="T73" s="332"/>
      <c r="U73" s="332"/>
      <c r="V73" s="332"/>
      <c r="W73" s="332"/>
      <c r="X73" s="332"/>
      <c r="Y73" s="332"/>
      <c r="AA73" s="332"/>
      <c r="AB73" s="332"/>
      <c r="AC73" s="332"/>
      <c r="AD73" s="332"/>
      <c r="AE73" s="332"/>
      <c r="AF73" s="332"/>
      <c r="AG73" s="332"/>
      <c r="AH73" s="332"/>
      <c r="AI73" s="332"/>
      <c r="AJ73" s="332"/>
      <c r="AK73" s="332"/>
      <c r="AL73" s="332"/>
      <c r="AM73" s="332"/>
      <c r="AN73" s="332"/>
      <c r="AO73" s="332"/>
      <c r="AP73" s="332"/>
      <c r="AQ73" s="332"/>
      <c r="AR73" s="332"/>
      <c r="AS73" s="332"/>
      <c r="AT73" s="332"/>
      <c r="AU73" s="332"/>
      <c r="AV73" s="332"/>
      <c r="AW73" s="332"/>
      <c r="AX73" s="332"/>
      <c r="AY73" s="334"/>
      <c r="AZ73" s="334"/>
      <c r="BA73" s="334"/>
      <c r="BB73" s="334"/>
      <c r="BC73" s="334"/>
      <c r="BD73" s="334"/>
      <c r="BE73" s="334"/>
      <c r="BF73" s="334"/>
      <c r="BG73" s="334"/>
      <c r="BH73" s="334"/>
      <c r="BI73" s="334"/>
      <c r="BJ73" s="332"/>
      <c r="BK73" s="332"/>
      <c r="BL73" s="332"/>
      <c r="BM73" s="332"/>
      <c r="BN73" s="332"/>
      <c r="BO73" s="332"/>
      <c r="BP73" s="332"/>
      <c r="BQ73" s="332"/>
      <c r="BR73" s="332"/>
      <c r="BS73" s="332"/>
      <c r="BT73" s="332"/>
      <c r="BU73" s="332"/>
      <c r="BV73" s="332"/>
      <c r="BW73" s="248"/>
      <c r="BX73" s="248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</row>
    <row r="74" spans="1:10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248"/>
      <c r="M74" s="248"/>
      <c r="N74" s="248"/>
      <c r="O74" s="332"/>
      <c r="P74" s="332"/>
      <c r="Q74" s="332"/>
      <c r="R74" s="332"/>
      <c r="S74" s="332"/>
      <c r="T74" s="332"/>
      <c r="U74" s="332"/>
      <c r="V74" s="332"/>
      <c r="W74" s="332"/>
      <c r="X74" s="332"/>
      <c r="Y74" s="332"/>
      <c r="AA74" s="332"/>
      <c r="AB74" s="332"/>
      <c r="AC74" s="332"/>
      <c r="AD74" s="332"/>
      <c r="AE74" s="332"/>
      <c r="AF74" s="332"/>
      <c r="AG74" s="332"/>
      <c r="AH74" s="332"/>
      <c r="AI74" s="332"/>
      <c r="AJ74" s="332"/>
      <c r="AK74" s="332"/>
      <c r="AL74" s="332"/>
      <c r="AM74" s="332"/>
      <c r="AN74" s="332"/>
      <c r="AO74" s="332"/>
      <c r="AP74" s="332"/>
      <c r="AQ74" s="332"/>
      <c r="AR74" s="332"/>
      <c r="AS74" s="332"/>
      <c r="AT74" s="332"/>
      <c r="AU74" s="332"/>
      <c r="AV74" s="332"/>
      <c r="AW74" s="332"/>
      <c r="AX74" s="332"/>
      <c r="AY74" s="334"/>
      <c r="AZ74" s="334"/>
      <c r="BA74" s="334"/>
      <c r="BB74" s="334"/>
      <c r="BC74" s="334"/>
      <c r="BD74" s="334"/>
      <c r="BE74" s="334"/>
      <c r="BF74" s="334"/>
      <c r="BG74" s="334"/>
      <c r="BH74" s="334"/>
      <c r="BI74" s="334"/>
      <c r="BJ74" s="332"/>
      <c r="BK74" s="332"/>
      <c r="BL74" s="332"/>
      <c r="BM74" s="332"/>
      <c r="BN74" s="332"/>
      <c r="BO74" s="332"/>
      <c r="BP74" s="332"/>
      <c r="BQ74" s="332"/>
      <c r="BR74" s="332"/>
      <c r="BS74" s="332"/>
      <c r="BT74" s="332"/>
      <c r="BU74" s="332"/>
      <c r="BV74" s="332"/>
      <c r="BW74" s="248"/>
      <c r="BX74" s="248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</row>
    <row r="75" spans="1:10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248"/>
      <c r="M75" s="248"/>
      <c r="N75" s="248"/>
      <c r="O75" s="332"/>
      <c r="P75" s="332"/>
      <c r="Q75" s="332"/>
      <c r="R75" s="332"/>
      <c r="S75" s="332"/>
      <c r="T75" s="332"/>
      <c r="U75" s="332"/>
      <c r="V75" s="332"/>
      <c r="W75" s="332"/>
      <c r="X75" s="332"/>
      <c r="Y75" s="332"/>
      <c r="AA75" s="332"/>
      <c r="AB75" s="332"/>
      <c r="AC75" s="332"/>
      <c r="AD75" s="332"/>
      <c r="AE75" s="332"/>
      <c r="AF75" s="332"/>
      <c r="AG75" s="332"/>
      <c r="AH75" s="332"/>
      <c r="AI75" s="332"/>
      <c r="AJ75" s="332"/>
      <c r="AK75" s="332"/>
      <c r="AL75" s="332"/>
      <c r="AM75" s="332"/>
      <c r="AN75" s="332"/>
      <c r="AO75" s="332"/>
      <c r="AP75" s="332"/>
      <c r="AQ75" s="332"/>
      <c r="AR75" s="332"/>
      <c r="AS75" s="332"/>
      <c r="AT75" s="332"/>
      <c r="AU75" s="332"/>
      <c r="AV75" s="332"/>
      <c r="AW75" s="332"/>
      <c r="AX75" s="332"/>
      <c r="AY75" s="334"/>
      <c r="AZ75" s="334"/>
      <c r="BA75" s="334"/>
      <c r="BB75" s="334"/>
      <c r="BC75" s="334"/>
      <c r="BD75" s="334"/>
      <c r="BE75" s="334"/>
      <c r="BF75" s="334"/>
      <c r="BG75" s="334"/>
      <c r="BH75" s="334"/>
      <c r="BI75" s="334"/>
      <c r="BJ75" s="332"/>
      <c r="BK75" s="332"/>
      <c r="BL75" s="332"/>
      <c r="BM75" s="332"/>
      <c r="BN75" s="332"/>
      <c r="BO75" s="332"/>
      <c r="BP75" s="332"/>
      <c r="BQ75" s="332"/>
      <c r="BR75" s="332"/>
      <c r="BS75" s="332"/>
      <c r="BT75" s="332"/>
      <c r="BU75" s="332"/>
      <c r="BV75" s="332"/>
      <c r="BW75" s="248"/>
      <c r="BX75" s="248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</row>
    <row r="76" spans="1:10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248"/>
      <c r="M76" s="248"/>
      <c r="N76" s="248"/>
      <c r="O76" s="332"/>
      <c r="P76" s="332"/>
      <c r="Q76" s="332"/>
      <c r="R76" s="332"/>
      <c r="S76" s="332"/>
      <c r="T76" s="332"/>
      <c r="U76" s="332"/>
      <c r="V76" s="332"/>
      <c r="W76" s="332"/>
      <c r="X76" s="332"/>
      <c r="Y76" s="332"/>
      <c r="AA76" s="332"/>
      <c r="AB76" s="332"/>
      <c r="AC76" s="332"/>
      <c r="AD76" s="332"/>
      <c r="AE76" s="332"/>
      <c r="AF76" s="332"/>
      <c r="AG76" s="332"/>
      <c r="AH76" s="332"/>
      <c r="AI76" s="332"/>
      <c r="AJ76" s="332"/>
      <c r="AK76" s="332"/>
      <c r="AL76" s="332"/>
      <c r="AM76" s="332"/>
      <c r="AN76" s="332"/>
      <c r="AO76" s="332"/>
      <c r="AP76" s="332"/>
      <c r="AQ76" s="332"/>
      <c r="AR76" s="332"/>
      <c r="AS76" s="332"/>
      <c r="AT76" s="332"/>
      <c r="AU76" s="332"/>
      <c r="AV76" s="332"/>
      <c r="AW76" s="332"/>
      <c r="AX76" s="332"/>
      <c r="AY76" s="334"/>
      <c r="AZ76" s="334"/>
      <c r="BA76" s="334"/>
      <c r="BB76" s="334"/>
      <c r="BC76" s="334"/>
      <c r="BD76" s="334"/>
      <c r="BE76" s="334"/>
      <c r="BF76" s="334"/>
      <c r="BG76" s="334"/>
      <c r="BH76" s="334"/>
      <c r="BI76" s="334"/>
      <c r="BJ76" s="332"/>
      <c r="BK76" s="332"/>
      <c r="BL76" s="332"/>
      <c r="BM76" s="332"/>
      <c r="BN76" s="332"/>
      <c r="BO76" s="332"/>
      <c r="BP76" s="332"/>
      <c r="BQ76" s="332"/>
      <c r="BR76" s="332"/>
      <c r="BS76" s="332"/>
      <c r="BT76" s="332"/>
      <c r="BU76" s="332"/>
      <c r="BV76" s="332"/>
      <c r="BW76" s="248"/>
      <c r="BX76" s="248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</row>
    <row r="77" spans="1:10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248"/>
      <c r="M77" s="248"/>
      <c r="N77" s="248"/>
      <c r="O77" s="332"/>
      <c r="P77" s="332"/>
      <c r="Q77" s="332"/>
      <c r="R77" s="332"/>
      <c r="S77" s="332"/>
      <c r="T77" s="332"/>
      <c r="U77" s="332"/>
      <c r="V77" s="332"/>
      <c r="W77" s="332"/>
      <c r="X77" s="332"/>
      <c r="Y77" s="332"/>
      <c r="AA77" s="332"/>
      <c r="AB77" s="332"/>
      <c r="AC77" s="332"/>
      <c r="AD77" s="332"/>
      <c r="AE77" s="332"/>
      <c r="AF77" s="332"/>
      <c r="AG77" s="332"/>
      <c r="AH77" s="332"/>
      <c r="AI77" s="332"/>
      <c r="AJ77" s="332"/>
      <c r="AK77" s="332"/>
      <c r="AL77" s="332"/>
      <c r="AM77" s="332"/>
      <c r="AN77" s="332"/>
      <c r="AO77" s="332"/>
      <c r="AP77" s="332"/>
      <c r="AQ77" s="332"/>
      <c r="AR77" s="332"/>
      <c r="AS77" s="332"/>
      <c r="AT77" s="332"/>
      <c r="AU77" s="332"/>
      <c r="AV77" s="332"/>
      <c r="AW77" s="332"/>
      <c r="AX77" s="332"/>
      <c r="AY77" s="334"/>
      <c r="AZ77" s="334"/>
      <c r="BA77" s="334"/>
      <c r="BB77" s="334"/>
      <c r="BC77" s="334"/>
      <c r="BD77" s="334"/>
      <c r="BE77" s="334"/>
      <c r="BF77" s="334"/>
      <c r="BG77" s="334"/>
      <c r="BH77" s="334"/>
      <c r="BI77" s="334"/>
      <c r="BJ77" s="332"/>
      <c r="BK77" s="332"/>
      <c r="BL77" s="332"/>
      <c r="BM77" s="332"/>
      <c r="BN77" s="332"/>
      <c r="BO77" s="332"/>
      <c r="BP77" s="332"/>
      <c r="BQ77" s="332"/>
      <c r="BR77" s="332"/>
      <c r="BS77" s="332"/>
      <c r="BT77" s="332"/>
      <c r="BU77" s="332"/>
      <c r="BV77" s="332"/>
      <c r="BW77" s="248"/>
      <c r="BX77" s="248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</row>
    <row r="78" spans="1:10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248"/>
      <c r="M78" s="248"/>
      <c r="N78" s="248"/>
      <c r="O78" s="332"/>
      <c r="P78" s="332"/>
      <c r="Q78" s="332"/>
      <c r="R78" s="332"/>
      <c r="S78" s="332"/>
      <c r="T78" s="332"/>
      <c r="U78" s="332"/>
      <c r="V78" s="332"/>
      <c r="W78" s="332"/>
      <c r="X78" s="332"/>
      <c r="Y78" s="332"/>
      <c r="AA78" s="332"/>
      <c r="AB78" s="332"/>
      <c r="AC78" s="332"/>
      <c r="AD78" s="332"/>
      <c r="AE78" s="332"/>
      <c r="AF78" s="332"/>
      <c r="AG78" s="332"/>
      <c r="AH78" s="332"/>
      <c r="AI78" s="332"/>
      <c r="AJ78" s="332"/>
      <c r="AK78" s="332"/>
      <c r="AL78" s="332"/>
      <c r="AM78" s="332"/>
      <c r="AN78" s="332"/>
      <c r="AO78" s="332"/>
      <c r="AP78" s="332"/>
      <c r="AQ78" s="332"/>
      <c r="AR78" s="332"/>
      <c r="AS78" s="332"/>
      <c r="AT78" s="332"/>
      <c r="AU78" s="332"/>
      <c r="AV78" s="332"/>
      <c r="AW78" s="332"/>
      <c r="AX78" s="332"/>
      <c r="AY78" s="334"/>
      <c r="AZ78" s="334"/>
      <c r="BA78" s="334"/>
      <c r="BB78" s="334"/>
      <c r="BC78" s="334"/>
      <c r="BD78" s="334"/>
      <c r="BE78" s="334"/>
      <c r="BF78" s="334"/>
      <c r="BG78" s="334"/>
      <c r="BH78" s="334"/>
      <c r="BI78" s="334"/>
      <c r="BJ78" s="332"/>
      <c r="BK78" s="332"/>
      <c r="BL78" s="332"/>
      <c r="BM78" s="332"/>
      <c r="BN78" s="332"/>
      <c r="BO78" s="332"/>
      <c r="BP78" s="332"/>
      <c r="BQ78" s="332"/>
      <c r="BR78" s="332"/>
      <c r="BS78" s="332"/>
      <c r="BT78" s="332"/>
      <c r="BU78" s="332"/>
      <c r="BV78" s="332"/>
      <c r="BW78" s="248"/>
      <c r="BX78" s="248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</row>
    <row r="79" spans="1:102">
      <c r="L79" s="248"/>
      <c r="M79" s="248"/>
      <c r="N79" s="248"/>
      <c r="O79" s="332"/>
      <c r="P79" s="332"/>
      <c r="Q79" s="332"/>
      <c r="R79" s="332"/>
      <c r="S79" s="332"/>
      <c r="T79" s="332"/>
      <c r="U79" s="332"/>
      <c r="V79" s="332"/>
      <c r="W79" s="332"/>
      <c r="X79" s="332"/>
      <c r="Y79" s="332"/>
      <c r="AA79" s="332"/>
      <c r="AB79" s="332"/>
      <c r="AC79" s="332"/>
      <c r="AD79" s="332"/>
      <c r="AE79" s="332"/>
      <c r="AF79" s="332"/>
      <c r="AG79" s="332"/>
      <c r="AH79" s="332"/>
      <c r="AI79" s="332"/>
      <c r="AJ79" s="332"/>
      <c r="AK79" s="332"/>
      <c r="AL79" s="332"/>
      <c r="AM79" s="332"/>
      <c r="AN79" s="332"/>
      <c r="AO79" s="332"/>
      <c r="AP79" s="332"/>
      <c r="AQ79" s="332"/>
      <c r="AR79" s="332"/>
      <c r="AS79" s="332"/>
      <c r="AT79" s="332"/>
      <c r="AU79" s="332"/>
      <c r="AV79" s="332"/>
      <c r="AW79" s="332"/>
      <c r="AX79" s="332"/>
      <c r="AY79" s="334"/>
      <c r="AZ79" s="334"/>
      <c r="BA79" s="334"/>
      <c r="BB79" s="334"/>
      <c r="BC79" s="334"/>
      <c r="BD79" s="334"/>
      <c r="BE79" s="334"/>
      <c r="BF79" s="334"/>
      <c r="BG79" s="334"/>
      <c r="BH79" s="334"/>
      <c r="BI79" s="334"/>
      <c r="BJ79" s="332"/>
      <c r="BK79" s="332"/>
      <c r="BL79" s="332"/>
      <c r="BM79" s="332"/>
      <c r="BN79" s="332"/>
      <c r="BO79" s="332"/>
      <c r="BP79" s="332"/>
      <c r="BQ79" s="332"/>
      <c r="BR79" s="332"/>
      <c r="BS79" s="332"/>
      <c r="BT79" s="332"/>
      <c r="BU79" s="332"/>
      <c r="BV79" s="332"/>
      <c r="BW79" s="248"/>
      <c r="BX79" s="248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</row>
    <row r="100" spans="2:61">
      <c r="B100" s="367"/>
      <c r="C100" s="367"/>
      <c r="G100" s="17"/>
    </row>
    <row r="101" spans="2:61">
      <c r="B101" s="367"/>
      <c r="C101" s="367"/>
      <c r="G101" s="17"/>
      <c r="AY101" s="311"/>
      <c r="AZ101" s="311"/>
      <c r="BA101" s="311"/>
      <c r="BB101" s="311"/>
      <c r="BC101" s="311"/>
      <c r="BD101" s="311"/>
      <c r="BE101" s="311"/>
      <c r="BF101" s="311"/>
      <c r="BG101" s="311"/>
      <c r="BH101" s="311"/>
      <c r="BI101" s="311"/>
    </row>
    <row r="102" spans="2:61">
      <c r="B102" s="367"/>
      <c r="C102" s="367"/>
      <c r="G102" s="17"/>
      <c r="AY102" s="311"/>
      <c r="AZ102" s="311"/>
      <c r="BA102" s="311"/>
      <c r="BB102" s="311"/>
      <c r="BC102" s="311"/>
      <c r="BD102" s="311"/>
      <c r="BE102" s="311"/>
      <c r="BF102" s="311"/>
      <c r="BG102" s="311"/>
      <c r="BH102" s="311"/>
      <c r="BI102" s="311"/>
    </row>
    <row r="103" spans="2:61">
      <c r="B103" s="367"/>
      <c r="C103" s="367"/>
      <c r="G103" s="17"/>
      <c r="AY103" s="311"/>
      <c r="AZ103" s="311"/>
      <c r="BA103" s="311"/>
      <c r="BB103" s="311"/>
      <c r="BC103" s="311"/>
      <c r="BD103" s="311"/>
      <c r="BE103" s="311"/>
      <c r="BF103" s="311"/>
      <c r="BG103" s="311"/>
      <c r="BH103" s="311"/>
      <c r="BI103" s="311"/>
    </row>
    <row r="104" spans="2:61">
      <c r="B104" s="367"/>
      <c r="C104" s="367"/>
      <c r="G104" s="17"/>
      <c r="AY104" s="311"/>
      <c r="AZ104" s="311"/>
      <c r="BA104" s="311"/>
      <c r="BB104" s="311"/>
      <c r="BC104" s="311"/>
      <c r="BD104" s="311"/>
      <c r="BE104" s="311"/>
      <c r="BF104" s="311"/>
      <c r="BG104" s="311"/>
      <c r="BH104" s="311"/>
      <c r="BI104" s="311"/>
    </row>
    <row r="105" spans="2:61">
      <c r="B105" s="367"/>
      <c r="C105" s="367"/>
      <c r="G105" s="17"/>
      <c r="AY105" s="311"/>
      <c r="AZ105" s="311"/>
      <c r="BA105" s="311"/>
      <c r="BB105" s="311"/>
      <c r="BC105" s="311"/>
      <c r="BD105" s="311"/>
      <c r="BE105" s="311"/>
      <c r="BF105" s="311"/>
      <c r="BG105" s="311"/>
      <c r="BH105" s="311"/>
      <c r="BI105" s="311"/>
    </row>
    <row r="106" spans="2:61">
      <c r="B106" s="367"/>
      <c r="C106" s="367"/>
      <c r="G106" s="17"/>
      <c r="AY106" s="311"/>
      <c r="AZ106" s="311"/>
      <c r="BA106" s="311"/>
      <c r="BB106" s="311"/>
      <c r="BC106" s="311"/>
      <c r="BD106" s="311"/>
      <c r="BE106" s="311"/>
      <c r="BF106" s="311"/>
      <c r="BG106" s="311"/>
      <c r="BH106" s="311"/>
      <c r="BI106" s="311"/>
    </row>
    <row r="107" spans="2:61">
      <c r="B107" s="367"/>
      <c r="C107" s="367"/>
      <c r="G107" s="17"/>
      <c r="AY107" s="311"/>
      <c r="AZ107" s="311"/>
      <c r="BA107" s="311"/>
      <c r="BB107" s="311"/>
      <c r="BC107" s="311"/>
      <c r="BD107" s="311"/>
      <c r="BE107" s="311"/>
      <c r="BF107" s="311"/>
      <c r="BG107" s="311"/>
      <c r="BH107" s="311"/>
      <c r="BI107" s="311"/>
    </row>
    <row r="108" spans="2:61">
      <c r="B108" s="367"/>
      <c r="C108" s="367"/>
      <c r="G108" s="17"/>
      <c r="AY108" s="311"/>
      <c r="AZ108" s="311"/>
      <c r="BA108" s="311"/>
      <c r="BB108" s="311"/>
      <c r="BC108" s="311"/>
      <c r="BD108" s="311"/>
      <c r="BE108" s="311"/>
      <c r="BF108" s="311"/>
      <c r="BG108" s="311"/>
      <c r="BH108" s="311"/>
      <c r="BI108" s="311"/>
    </row>
    <row r="109" spans="2:61">
      <c r="B109" s="367"/>
      <c r="C109" s="367"/>
      <c r="G109" s="17"/>
      <c r="AY109" s="311"/>
      <c r="AZ109" s="311"/>
      <c r="BA109" s="311"/>
      <c r="BB109" s="311"/>
      <c r="BC109" s="311"/>
      <c r="BD109" s="311"/>
      <c r="BE109" s="311"/>
      <c r="BF109" s="311"/>
      <c r="BG109" s="311"/>
      <c r="BH109" s="311"/>
      <c r="BI109" s="311"/>
    </row>
    <row r="110" spans="2:61">
      <c r="B110" s="367"/>
      <c r="C110" s="367"/>
      <c r="G110" s="17"/>
      <c r="AY110" s="311"/>
      <c r="AZ110" s="311"/>
      <c r="BA110" s="311"/>
      <c r="BB110" s="311"/>
      <c r="BC110" s="311"/>
      <c r="BD110" s="311"/>
      <c r="BE110" s="311"/>
      <c r="BF110" s="311"/>
      <c r="BG110" s="311"/>
      <c r="BH110" s="311"/>
      <c r="BI110" s="311"/>
    </row>
    <row r="111" spans="2:61">
      <c r="B111" s="367"/>
      <c r="C111" s="367"/>
      <c r="G111" s="17"/>
      <c r="AY111" s="311"/>
      <c r="AZ111" s="311"/>
      <c r="BA111" s="311"/>
      <c r="BB111" s="311"/>
      <c r="BC111" s="311"/>
      <c r="BD111" s="311"/>
      <c r="BE111" s="311"/>
      <c r="BF111" s="311"/>
      <c r="BG111" s="311"/>
      <c r="BH111" s="311"/>
      <c r="BI111" s="311"/>
    </row>
    <row r="112" spans="2:61">
      <c r="B112" s="367"/>
      <c r="C112" s="367"/>
      <c r="G112" s="17"/>
      <c r="AY112" s="311"/>
      <c r="AZ112" s="311"/>
      <c r="BA112" s="311"/>
      <c r="BB112" s="311"/>
      <c r="BC112" s="311"/>
      <c r="BD112" s="311"/>
      <c r="BE112" s="311"/>
      <c r="BF112" s="311"/>
      <c r="BG112" s="311"/>
      <c r="BH112" s="311"/>
      <c r="BI112" s="311"/>
    </row>
    <row r="113" spans="2:61">
      <c r="B113" s="367"/>
      <c r="C113" s="367"/>
      <c r="G113" s="17"/>
      <c r="AY113" s="311"/>
      <c r="AZ113" s="311"/>
      <c r="BA113" s="311"/>
      <c r="BB113" s="311"/>
      <c r="BC113" s="311"/>
      <c r="BD113" s="311"/>
      <c r="BE113" s="311"/>
      <c r="BF113" s="311"/>
      <c r="BG113" s="311"/>
      <c r="BH113" s="311"/>
      <c r="BI113" s="311"/>
    </row>
    <row r="114" spans="2:61">
      <c r="B114" s="367"/>
      <c r="C114" s="367"/>
      <c r="G114" s="17"/>
      <c r="AY114" s="311"/>
      <c r="AZ114" s="311"/>
      <c r="BA114" s="311"/>
      <c r="BB114" s="311"/>
      <c r="BC114" s="311"/>
      <c r="BD114" s="311"/>
      <c r="BE114" s="311"/>
      <c r="BF114" s="311"/>
      <c r="BG114" s="311"/>
      <c r="BH114" s="311"/>
      <c r="BI114" s="311"/>
    </row>
    <row r="115" spans="2:61">
      <c r="B115" s="367"/>
      <c r="C115" s="367"/>
      <c r="G115" s="17"/>
      <c r="AY115" s="311"/>
      <c r="AZ115" s="311"/>
      <c r="BA115" s="311"/>
      <c r="BB115" s="311"/>
      <c r="BC115" s="311"/>
      <c r="BD115" s="311"/>
      <c r="BE115" s="311"/>
      <c r="BF115" s="311"/>
      <c r="BG115" s="311"/>
      <c r="BH115" s="311"/>
      <c r="BI115" s="311"/>
    </row>
    <row r="116" spans="2:61">
      <c r="B116" s="367"/>
      <c r="C116" s="367"/>
      <c r="G116" s="17"/>
      <c r="AY116" s="311"/>
      <c r="AZ116" s="311"/>
      <c r="BA116" s="311"/>
      <c r="BB116" s="311"/>
      <c r="BC116" s="311"/>
      <c r="BD116" s="311"/>
      <c r="BE116" s="311"/>
      <c r="BF116" s="311"/>
      <c r="BG116" s="311"/>
      <c r="BH116" s="311"/>
      <c r="BI116" s="311"/>
    </row>
    <row r="117" spans="2:61">
      <c r="B117" s="367"/>
      <c r="C117" s="367"/>
      <c r="G117" s="17"/>
      <c r="AY117" s="311"/>
      <c r="AZ117" s="311"/>
      <c r="BA117" s="311"/>
      <c r="BB117" s="311"/>
      <c r="BC117" s="311"/>
      <c r="BD117" s="311"/>
      <c r="BE117" s="311"/>
      <c r="BF117" s="311"/>
      <c r="BG117" s="311"/>
      <c r="BH117" s="311"/>
      <c r="BI117" s="311"/>
    </row>
    <row r="118" spans="2:61">
      <c r="B118" s="367"/>
      <c r="C118" s="367"/>
      <c r="G118" s="17" t="e">
        <f t="array" ref="G118">IF(ROWS($G$32:G118)&lt;=#REF!,INDEX(#REF!,MATCH(0,IF(#REF!&lt;$F$16,COUNTIF($I$32:I117,#REF!)),0)),"")</f>
        <v>#REF!</v>
      </c>
      <c r="AY118" s="311"/>
      <c r="AZ118" s="311"/>
      <c r="BA118" s="311"/>
      <c r="BB118" s="311"/>
      <c r="BC118" s="311"/>
      <c r="BD118" s="311"/>
      <c r="BE118" s="311"/>
      <c r="BF118" s="311"/>
      <c r="BG118" s="311"/>
      <c r="BH118" s="311"/>
      <c r="BI118" s="311"/>
    </row>
    <row r="119" spans="2:61">
      <c r="B119" s="367"/>
      <c r="C119" s="367"/>
      <c r="G119" s="17" t="e">
        <f t="array" ref="G119">IF(ROWS($G$32:G119)&lt;=#REF!,INDEX(#REF!,MATCH(0,IF(#REF!&lt;$F$16,COUNTIF($I$32:I118,#REF!)),0)),"")</f>
        <v>#REF!</v>
      </c>
      <c r="AY119" s="311"/>
      <c r="AZ119" s="311"/>
      <c r="BA119" s="311"/>
      <c r="BB119" s="311"/>
      <c r="BC119" s="311"/>
      <c r="BD119" s="311"/>
      <c r="BE119" s="311"/>
      <c r="BF119" s="311"/>
      <c r="BG119" s="311"/>
      <c r="BH119" s="311"/>
      <c r="BI119" s="311"/>
    </row>
    <row r="120" spans="2:61">
      <c r="B120" s="367"/>
      <c r="C120" s="367"/>
      <c r="G120" s="17" t="e">
        <f t="array" ref="G120">IF(ROWS($G$32:G120)&lt;=#REF!,INDEX(#REF!,MATCH(0,IF(#REF!&lt;$F$16,COUNTIF($I$32:I119,#REF!)),0)),"")</f>
        <v>#REF!</v>
      </c>
      <c r="AY120" s="311"/>
      <c r="AZ120" s="311"/>
      <c r="BA120" s="311"/>
      <c r="BB120" s="311"/>
      <c r="BC120" s="311"/>
      <c r="BD120" s="311"/>
      <c r="BE120" s="311"/>
      <c r="BF120" s="311"/>
      <c r="BG120" s="311"/>
      <c r="BH120" s="311"/>
      <c r="BI120" s="311"/>
    </row>
    <row r="121" spans="2:61">
      <c r="B121" s="367"/>
      <c r="C121" s="367"/>
      <c r="AY121" s="311"/>
      <c r="AZ121" s="311"/>
      <c r="BA121" s="311"/>
      <c r="BB121" s="311"/>
      <c r="BC121" s="311"/>
      <c r="BD121" s="311"/>
      <c r="BE121" s="311"/>
      <c r="BF121" s="311"/>
      <c r="BG121" s="311"/>
      <c r="BH121" s="311"/>
      <c r="BI121" s="311"/>
    </row>
    <row r="122" spans="2:61">
      <c r="B122" s="367"/>
      <c r="C122" s="367"/>
      <c r="AY122" s="311"/>
      <c r="AZ122" s="311"/>
      <c r="BA122" s="311"/>
      <c r="BB122" s="311"/>
      <c r="BC122" s="311"/>
      <c r="BD122" s="311"/>
      <c r="BE122" s="311"/>
      <c r="BF122" s="311"/>
      <c r="BG122" s="311"/>
      <c r="BH122" s="311"/>
      <c r="BI122" s="311"/>
    </row>
    <row r="123" spans="2:61">
      <c r="B123" s="367"/>
      <c r="C123" s="367"/>
      <c r="AY123" s="311"/>
      <c r="AZ123" s="311"/>
      <c r="BA123" s="311"/>
      <c r="BB123" s="311"/>
      <c r="BC123" s="311"/>
      <c r="BD123" s="311"/>
      <c r="BE123" s="311"/>
      <c r="BF123" s="311"/>
      <c r="BG123" s="311"/>
      <c r="BH123" s="311"/>
      <c r="BI123" s="311"/>
    </row>
    <row r="124" spans="2:61">
      <c r="B124" s="367"/>
      <c r="C124" s="367"/>
      <c r="AY124" s="311"/>
      <c r="AZ124" s="311"/>
      <c r="BA124" s="311"/>
      <c r="BB124" s="311"/>
      <c r="BC124" s="311"/>
      <c r="BD124" s="311"/>
      <c r="BE124" s="311"/>
      <c r="BF124" s="311"/>
      <c r="BG124" s="311"/>
      <c r="BH124" s="311"/>
      <c r="BI124" s="311"/>
    </row>
    <row r="125" spans="2:61">
      <c r="B125" s="367"/>
      <c r="C125" s="367"/>
      <c r="AY125" s="311"/>
      <c r="AZ125" s="311"/>
      <c r="BA125" s="311"/>
      <c r="BB125" s="311"/>
      <c r="BC125" s="311"/>
      <c r="BD125" s="311"/>
      <c r="BE125" s="311"/>
      <c r="BF125" s="311"/>
      <c r="BG125" s="311"/>
      <c r="BH125" s="311"/>
      <c r="BI125" s="311"/>
    </row>
    <row r="126" spans="2:61">
      <c r="B126" s="367"/>
      <c r="C126" s="367"/>
      <c r="AY126" s="311"/>
      <c r="AZ126" s="311"/>
      <c r="BA126" s="311"/>
      <c r="BB126" s="311"/>
      <c r="BC126" s="311"/>
      <c r="BD126" s="311"/>
      <c r="BE126" s="311"/>
      <c r="BF126" s="311"/>
      <c r="BG126" s="311"/>
      <c r="BH126" s="311"/>
      <c r="BI126" s="311"/>
    </row>
    <row r="127" spans="2:61">
      <c r="B127" s="367"/>
      <c r="C127" s="367"/>
      <c r="AY127" s="311"/>
      <c r="AZ127" s="311"/>
      <c r="BA127" s="311"/>
      <c r="BB127" s="311"/>
      <c r="BC127" s="311"/>
      <c r="BD127" s="311"/>
      <c r="BE127" s="311"/>
      <c r="BF127" s="311"/>
      <c r="BG127" s="311"/>
      <c r="BH127" s="311"/>
      <c r="BI127" s="311"/>
    </row>
    <row r="128" spans="2:61">
      <c r="B128" s="367"/>
      <c r="C128" s="367"/>
      <c r="AY128" s="311"/>
      <c r="AZ128" s="311"/>
      <c r="BA128" s="311"/>
      <c r="BB128" s="311"/>
      <c r="BC128" s="311"/>
      <c r="BD128" s="311"/>
      <c r="BE128" s="311"/>
      <c r="BF128" s="311"/>
      <c r="BG128" s="311"/>
      <c r="BH128" s="311"/>
      <c r="BI128" s="311"/>
    </row>
    <row r="129" spans="2:61">
      <c r="B129" s="367"/>
      <c r="C129" s="367"/>
      <c r="AY129" s="311"/>
      <c r="AZ129" s="311"/>
      <c r="BA129" s="311"/>
      <c r="BB129" s="311"/>
      <c r="BC129" s="311"/>
      <c r="BD129" s="311"/>
      <c r="BE129" s="311"/>
      <c r="BF129" s="311"/>
      <c r="BG129" s="311"/>
      <c r="BH129" s="311"/>
      <c r="BI129" s="311"/>
    </row>
    <row r="130" spans="2:61">
      <c r="B130" s="367"/>
      <c r="C130" s="367"/>
      <c r="AY130" s="311"/>
      <c r="AZ130" s="311"/>
      <c r="BA130" s="311"/>
      <c r="BB130" s="311"/>
      <c r="BC130" s="311"/>
      <c r="BD130" s="311"/>
      <c r="BE130" s="311"/>
      <c r="BF130" s="311"/>
      <c r="BG130" s="311"/>
      <c r="BH130" s="311"/>
      <c r="BI130" s="311"/>
    </row>
    <row r="131" spans="2:61">
      <c r="B131" s="367"/>
      <c r="C131" s="367"/>
      <c r="AY131" s="311"/>
      <c r="AZ131" s="311"/>
      <c r="BA131" s="311"/>
      <c r="BB131" s="311"/>
      <c r="BC131" s="311"/>
      <c r="BD131" s="311"/>
      <c r="BE131" s="311"/>
      <c r="BF131" s="311"/>
      <c r="BG131" s="311"/>
      <c r="BH131" s="311"/>
      <c r="BI131" s="311"/>
    </row>
    <row r="132" spans="2:61">
      <c r="B132" s="367"/>
      <c r="C132" s="367"/>
      <c r="AY132" s="311"/>
      <c r="AZ132" s="311"/>
      <c r="BA132" s="311"/>
      <c r="BB132" s="311"/>
      <c r="BC132" s="311"/>
      <c r="BD132" s="311"/>
      <c r="BE132" s="311"/>
      <c r="BF132" s="311"/>
      <c r="BG132" s="311"/>
      <c r="BH132" s="311"/>
      <c r="BI132" s="311"/>
    </row>
    <row r="133" spans="2:61">
      <c r="B133" s="367"/>
      <c r="C133" s="367"/>
      <c r="AY133" s="311"/>
      <c r="AZ133" s="311"/>
      <c r="BA133" s="311"/>
      <c r="BB133" s="311"/>
      <c r="BC133" s="311"/>
      <c r="BD133" s="311"/>
      <c r="BE133" s="311"/>
      <c r="BF133" s="311"/>
      <c r="BG133" s="311"/>
      <c r="BH133" s="311"/>
      <c r="BI133" s="311"/>
    </row>
    <row r="134" spans="2:61">
      <c r="B134" s="367"/>
      <c r="C134" s="367"/>
      <c r="AY134" s="311"/>
      <c r="AZ134" s="311"/>
      <c r="BA134" s="311"/>
      <c r="BB134" s="311"/>
      <c r="BC134" s="311"/>
      <c r="BD134" s="311"/>
      <c r="BE134" s="311"/>
      <c r="BF134" s="311"/>
      <c r="BG134" s="311"/>
      <c r="BH134" s="311"/>
      <c r="BI134" s="311"/>
    </row>
    <row r="135" spans="2:61">
      <c r="B135" s="367"/>
      <c r="C135" s="367"/>
      <c r="AY135" s="311"/>
      <c r="AZ135" s="311"/>
      <c r="BA135" s="311"/>
      <c r="BB135" s="311"/>
      <c r="BC135" s="311"/>
      <c r="BD135" s="311"/>
      <c r="BE135" s="311"/>
      <c r="BF135" s="311"/>
      <c r="BG135" s="311"/>
      <c r="BH135" s="311"/>
      <c r="BI135" s="311"/>
    </row>
    <row r="136" spans="2:61">
      <c r="B136" s="367"/>
      <c r="C136" s="367"/>
      <c r="AY136" s="311"/>
      <c r="AZ136" s="311"/>
      <c r="BA136" s="311"/>
      <c r="BB136" s="311"/>
      <c r="BC136" s="311"/>
      <c r="BD136" s="311"/>
      <c r="BE136" s="311"/>
      <c r="BF136" s="311"/>
      <c r="BG136" s="311"/>
      <c r="BH136" s="311"/>
      <c r="BI136" s="311"/>
    </row>
    <row r="137" spans="2:61">
      <c r="B137" s="367"/>
      <c r="C137" s="367"/>
      <c r="AY137" s="311"/>
      <c r="AZ137" s="311"/>
      <c r="BA137" s="311"/>
      <c r="BB137" s="311"/>
      <c r="BC137" s="311"/>
      <c r="BD137" s="311"/>
      <c r="BE137" s="311"/>
      <c r="BF137" s="311"/>
      <c r="BG137" s="311"/>
      <c r="BH137" s="311"/>
      <c r="BI137" s="311"/>
    </row>
    <row r="138" spans="2:61">
      <c r="B138" s="367"/>
      <c r="C138" s="367"/>
      <c r="AY138" s="311"/>
      <c r="AZ138" s="311"/>
      <c r="BA138" s="311"/>
      <c r="BB138" s="311"/>
      <c r="BC138" s="311"/>
      <c r="BD138" s="311"/>
      <c r="BE138" s="311"/>
      <c r="BF138" s="311"/>
      <c r="BG138" s="311"/>
      <c r="BH138" s="311"/>
      <c r="BI138" s="311"/>
    </row>
    <row r="139" spans="2:61">
      <c r="B139" s="367"/>
      <c r="C139" s="367"/>
      <c r="AY139" s="311"/>
      <c r="AZ139" s="311"/>
      <c r="BA139" s="311"/>
      <c r="BB139" s="311"/>
      <c r="BC139" s="311"/>
      <c r="BD139" s="311"/>
      <c r="BE139" s="311"/>
      <c r="BF139" s="311"/>
      <c r="BG139" s="311"/>
      <c r="BH139" s="311"/>
      <c r="BI139" s="311"/>
    </row>
    <row r="140" spans="2:61">
      <c r="B140" s="367"/>
      <c r="C140" s="367"/>
      <c r="AY140" s="311"/>
      <c r="AZ140" s="311"/>
      <c r="BA140" s="311"/>
      <c r="BB140" s="311"/>
      <c r="BC140" s="311"/>
      <c r="BD140" s="311"/>
      <c r="BE140" s="311"/>
      <c r="BF140" s="311"/>
      <c r="BG140" s="311"/>
      <c r="BH140" s="311"/>
      <c r="BI140" s="311"/>
    </row>
    <row r="141" spans="2:61">
      <c r="B141" s="367"/>
      <c r="C141" s="367"/>
      <c r="AY141" s="311"/>
      <c r="AZ141" s="311"/>
      <c r="BA141" s="311"/>
      <c r="BB141" s="311"/>
      <c r="BC141" s="311"/>
      <c r="BD141" s="311"/>
      <c r="BE141" s="311"/>
      <c r="BF141" s="311"/>
      <c r="BG141" s="311"/>
      <c r="BH141" s="311"/>
      <c r="BI141" s="311"/>
    </row>
    <row r="142" spans="2:61">
      <c r="B142" s="367"/>
      <c r="C142" s="367"/>
      <c r="AY142" s="311"/>
      <c r="AZ142" s="311"/>
      <c r="BA142" s="311"/>
      <c r="BB142" s="311"/>
      <c r="BC142" s="311"/>
      <c r="BD142" s="311"/>
      <c r="BE142" s="311"/>
      <c r="BF142" s="311"/>
      <c r="BG142" s="311"/>
      <c r="BH142" s="311"/>
      <c r="BI142" s="311"/>
    </row>
    <row r="143" spans="2:61">
      <c r="B143" s="367"/>
      <c r="C143" s="367"/>
      <c r="AY143" s="311"/>
      <c r="AZ143" s="311"/>
      <c r="BA143" s="311"/>
      <c r="BB143" s="311"/>
      <c r="BC143" s="311"/>
      <c r="BD143" s="311"/>
      <c r="BE143" s="311"/>
      <c r="BF143" s="311"/>
      <c r="BG143" s="311"/>
      <c r="BH143" s="311"/>
      <c r="BI143" s="311"/>
    </row>
    <row r="144" spans="2:61">
      <c r="B144" s="367"/>
      <c r="C144" s="367"/>
      <c r="AY144" s="311"/>
      <c r="AZ144" s="311"/>
      <c r="BA144" s="311"/>
      <c r="BB144" s="311"/>
      <c r="BC144" s="311"/>
      <c r="BD144" s="311"/>
      <c r="BE144" s="311"/>
      <c r="BF144" s="311"/>
      <c r="BG144" s="311"/>
      <c r="BH144" s="311"/>
      <c r="BI144" s="311"/>
    </row>
    <row r="145" spans="2:61">
      <c r="B145" s="367"/>
      <c r="C145" s="367"/>
      <c r="AY145" s="311"/>
      <c r="AZ145" s="311"/>
      <c r="BA145" s="311"/>
      <c r="BB145" s="311"/>
      <c r="BC145" s="311"/>
      <c r="BD145" s="311"/>
      <c r="BE145" s="311"/>
      <c r="BF145" s="311"/>
      <c r="BG145" s="311"/>
      <c r="BH145" s="311"/>
      <c r="BI145" s="311"/>
    </row>
    <row r="146" spans="2:61">
      <c r="B146" s="367"/>
      <c r="C146" s="367"/>
      <c r="AY146" s="311"/>
      <c r="AZ146" s="311"/>
      <c r="BA146" s="311"/>
      <c r="BB146" s="311"/>
      <c r="BC146" s="311"/>
      <c r="BD146" s="311"/>
      <c r="BE146" s="311"/>
      <c r="BF146" s="311"/>
      <c r="BG146" s="311"/>
      <c r="BH146" s="311"/>
      <c r="BI146" s="311"/>
    </row>
    <row r="147" spans="2:61">
      <c r="B147" s="367"/>
      <c r="C147" s="367"/>
      <c r="AY147" s="311"/>
      <c r="AZ147" s="311"/>
      <c r="BA147" s="311"/>
      <c r="BB147" s="311"/>
      <c r="BC147" s="311"/>
      <c r="BD147" s="311"/>
      <c r="BE147" s="311"/>
      <c r="BF147" s="311"/>
      <c r="BG147" s="311"/>
      <c r="BH147" s="311"/>
      <c r="BI147" s="311"/>
    </row>
    <row r="148" spans="2:61">
      <c r="B148" s="367"/>
      <c r="C148" s="367"/>
      <c r="AY148" s="311"/>
      <c r="AZ148" s="311"/>
      <c r="BA148" s="311"/>
      <c r="BB148" s="311"/>
      <c r="BC148" s="311"/>
      <c r="BD148" s="311"/>
      <c r="BE148" s="311"/>
      <c r="BF148" s="311"/>
      <c r="BG148" s="311"/>
      <c r="BH148" s="311"/>
      <c r="BI148" s="311"/>
    </row>
    <row r="149" spans="2:61">
      <c r="B149" s="367"/>
      <c r="C149" s="367"/>
      <c r="AY149" s="311"/>
      <c r="AZ149" s="311"/>
      <c r="BA149" s="311"/>
      <c r="BB149" s="311"/>
      <c r="BC149" s="311"/>
      <c r="BD149" s="311"/>
      <c r="BE149" s="311"/>
      <c r="BF149" s="311"/>
      <c r="BG149" s="311"/>
      <c r="BH149" s="311"/>
      <c r="BI149" s="311"/>
    </row>
    <row r="150" spans="2:61">
      <c r="B150" s="367"/>
      <c r="C150" s="367"/>
      <c r="AY150" s="311"/>
      <c r="AZ150" s="311"/>
      <c r="BA150" s="311"/>
      <c r="BB150" s="311"/>
      <c r="BC150" s="311"/>
      <c r="BD150" s="311"/>
      <c r="BE150" s="311"/>
      <c r="BF150" s="311"/>
      <c r="BG150" s="311"/>
      <c r="BH150" s="311"/>
      <c r="BI150" s="311"/>
    </row>
    <row r="151" spans="2:61">
      <c r="B151" s="367"/>
      <c r="C151" s="367"/>
      <c r="AY151" s="311"/>
      <c r="AZ151" s="311"/>
      <c r="BA151" s="311"/>
      <c r="BB151" s="311"/>
      <c r="BC151" s="311"/>
      <c r="BD151" s="311"/>
      <c r="BE151" s="311"/>
      <c r="BF151" s="311"/>
      <c r="BG151" s="311"/>
      <c r="BH151" s="311"/>
      <c r="BI151" s="311"/>
    </row>
    <row r="152" spans="2:61">
      <c r="B152" s="367"/>
      <c r="C152" s="367"/>
      <c r="AY152" s="311"/>
      <c r="AZ152" s="311"/>
      <c r="BA152" s="311"/>
      <c r="BB152" s="311"/>
      <c r="BC152" s="311"/>
      <c r="BD152" s="311"/>
      <c r="BE152" s="311"/>
      <c r="BF152" s="311"/>
      <c r="BG152" s="311"/>
      <c r="BH152" s="311"/>
      <c r="BI152" s="311"/>
    </row>
    <row r="153" spans="2:61">
      <c r="B153" s="367"/>
      <c r="C153" s="367"/>
      <c r="AY153" s="311"/>
      <c r="AZ153" s="311"/>
      <c r="BA153" s="311"/>
      <c r="BB153" s="311"/>
      <c r="BC153" s="311"/>
      <c r="BD153" s="311"/>
      <c r="BE153" s="311"/>
      <c r="BF153" s="311"/>
      <c r="BG153" s="311"/>
      <c r="BH153" s="311"/>
      <c r="BI153" s="311"/>
    </row>
    <row r="154" spans="2:61">
      <c r="B154" s="367"/>
      <c r="C154" s="367"/>
      <c r="AY154" s="311"/>
      <c r="AZ154" s="311"/>
      <c r="BA154" s="311"/>
      <c r="BB154" s="311"/>
      <c r="BC154" s="311"/>
      <c r="BD154" s="311"/>
      <c r="BE154" s="311"/>
      <c r="BF154" s="311"/>
      <c r="BG154" s="311"/>
      <c r="BH154" s="311"/>
      <c r="BI154" s="311"/>
    </row>
    <row r="155" spans="2:61">
      <c r="B155" s="367"/>
      <c r="C155" s="367"/>
      <c r="AY155" s="311"/>
      <c r="AZ155" s="311"/>
      <c r="BA155" s="311"/>
      <c r="BB155" s="311"/>
      <c r="BC155" s="311"/>
      <c r="BD155" s="311"/>
      <c r="BE155" s="311"/>
      <c r="BF155" s="311"/>
      <c r="BG155" s="311"/>
      <c r="BH155" s="311"/>
      <c r="BI155" s="311"/>
    </row>
    <row r="156" spans="2:61">
      <c r="B156" s="367"/>
      <c r="C156" s="367"/>
      <c r="AY156" s="311"/>
      <c r="AZ156" s="311"/>
      <c r="BA156" s="311"/>
      <c r="BB156" s="311"/>
      <c r="BC156" s="311"/>
      <c r="BD156" s="311"/>
      <c r="BE156" s="311"/>
      <c r="BF156" s="311"/>
      <c r="BG156" s="311"/>
      <c r="BH156" s="311"/>
      <c r="BI156" s="311"/>
    </row>
    <row r="157" spans="2:61">
      <c r="AY157" s="311"/>
      <c r="AZ157" s="311"/>
      <c r="BA157" s="311"/>
      <c r="BB157" s="311"/>
      <c r="BC157" s="311"/>
      <c r="BD157" s="311"/>
      <c r="BE157" s="311"/>
      <c r="BF157" s="311"/>
      <c r="BG157" s="311"/>
      <c r="BH157" s="311"/>
      <c r="BI157" s="311"/>
    </row>
  </sheetData>
  <sheetProtection password="F5AC" sheet="1" objects="1" scenarios="1" selectLockedCells="1"/>
  <protectedRanges>
    <protectedRange password="CE28" sqref="BA3:BF3" name="Περιοχή1"/>
    <protectedRange password="CE28" sqref="BA4:BF4" name="Περιοχή1_2"/>
    <protectedRange password="CE28" sqref="BA5:BF7" name="Περιοχή1_4"/>
    <protectedRange password="CE28" sqref="BA17:BF21" name="Περιοχή1_5"/>
    <protectedRange password="CE28" sqref="BA22:BF33 I49:J49" name="Περιοχή1_10"/>
    <protectedRange password="CE28" sqref="BA34:BF43" name="Περιοχή1_11"/>
    <protectedRange password="CE28" sqref="BA8:BF16 F28:G28 F29" name="Περιοχή1_14"/>
  </protectedRanges>
  <mergeCells count="99">
    <mergeCell ref="B140:C140"/>
    <mergeCell ref="B141:C141"/>
    <mergeCell ref="B143:C143"/>
    <mergeCell ref="B144:C144"/>
    <mergeCell ref="B145:C145"/>
    <mergeCell ref="B142:C142"/>
    <mergeCell ref="B146:C146"/>
    <mergeCell ref="B155:C155"/>
    <mergeCell ref="B156:C156"/>
    <mergeCell ref="B149:C149"/>
    <mergeCell ref="B150:C150"/>
    <mergeCell ref="B151:C151"/>
    <mergeCell ref="B152:C152"/>
    <mergeCell ref="B153:C153"/>
    <mergeCell ref="B147:C147"/>
    <mergeCell ref="B148:C148"/>
    <mergeCell ref="B154:C154"/>
    <mergeCell ref="B109:C109"/>
    <mergeCell ref="B124:C124"/>
    <mergeCell ref="B113:C113"/>
    <mergeCell ref="B114:C114"/>
    <mergeCell ref="B115:C115"/>
    <mergeCell ref="B116:C116"/>
    <mergeCell ref="B117:C117"/>
    <mergeCell ref="B121:C121"/>
    <mergeCell ref="B122:C122"/>
    <mergeCell ref="B134:C134"/>
    <mergeCell ref="B136:C136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7:C137"/>
    <mergeCell ref="B138:C138"/>
    <mergeCell ref="B139:C139"/>
    <mergeCell ref="B110:C110"/>
    <mergeCell ref="BA34:BB34"/>
    <mergeCell ref="J41:K41"/>
    <mergeCell ref="J42:K42"/>
    <mergeCell ref="B135:C135"/>
    <mergeCell ref="BA40:BB41"/>
    <mergeCell ref="B111:C111"/>
    <mergeCell ref="B118:C118"/>
    <mergeCell ref="B119:C119"/>
    <mergeCell ref="B120:C120"/>
    <mergeCell ref="B100:C100"/>
    <mergeCell ref="B123:C123"/>
    <mergeCell ref="B112:C112"/>
    <mergeCell ref="BE25:BF25"/>
    <mergeCell ref="BC37:BD37"/>
    <mergeCell ref="BE37:BF37"/>
    <mergeCell ref="BC31:BD31"/>
    <mergeCell ref="B101:C101"/>
    <mergeCell ref="BC34:BD34"/>
    <mergeCell ref="J39:K39"/>
    <mergeCell ref="J40:K40"/>
    <mergeCell ref="BE40:BF40"/>
    <mergeCell ref="BC41:BD41"/>
    <mergeCell ref="B108:C108"/>
    <mergeCell ref="F28:G29"/>
    <mergeCell ref="H28:H29"/>
    <mergeCell ref="BE34:BF34"/>
    <mergeCell ref="B102:C102"/>
    <mergeCell ref="B103:C103"/>
    <mergeCell ref="B104:C104"/>
    <mergeCell ref="B105:C105"/>
    <mergeCell ref="B106:C106"/>
    <mergeCell ref="B107:C107"/>
    <mergeCell ref="BC8:BD8"/>
    <mergeCell ref="BE8:BF8"/>
    <mergeCell ref="BE30:BF30"/>
    <mergeCell ref="E9:F9"/>
    <mergeCell ref="G9:H9"/>
    <mergeCell ref="I28:I29"/>
    <mergeCell ref="BC13:BD13"/>
    <mergeCell ref="BE13:BF14"/>
    <mergeCell ref="BA14:BB15"/>
    <mergeCell ref="BC15:BD15"/>
    <mergeCell ref="BC22:BD22"/>
    <mergeCell ref="BE22:BF22"/>
    <mergeCell ref="E18:H18"/>
    <mergeCell ref="E19:H19"/>
    <mergeCell ref="BA30:BB31"/>
    <mergeCell ref="BC25:BD25"/>
    <mergeCell ref="A1:J1"/>
    <mergeCell ref="B8:C9"/>
    <mergeCell ref="BA8:BB8"/>
    <mergeCell ref="B3:C5"/>
    <mergeCell ref="H24:J25"/>
    <mergeCell ref="B24:D25"/>
    <mergeCell ref="H21:I21"/>
    <mergeCell ref="I22:K22"/>
    <mergeCell ref="BA22:BB22"/>
    <mergeCell ref="E24:G25"/>
  </mergeCells>
  <conditionalFormatting sqref="H34:I34">
    <cfRule type="expression" dxfId="395" priority="31" stopIfTrue="1">
      <formula>AND($C$33=0,$C$34=0,$C$35=0)</formula>
    </cfRule>
  </conditionalFormatting>
  <conditionalFormatting sqref="H37:I37">
    <cfRule type="expression" dxfId="394" priority="30" stopIfTrue="1">
      <formula>AND($C$38=0,$C$39=0)</formula>
    </cfRule>
  </conditionalFormatting>
  <conditionalFormatting sqref="H30:I33">
    <cfRule type="expression" dxfId="393" priority="29" stopIfTrue="1">
      <formula>AND($C$28=0,$C$29=0,$C$30=0,$C$31=0,$C$32=0)</formula>
    </cfRule>
  </conditionalFormatting>
  <conditionalFormatting sqref="H36:I36">
    <cfRule type="expression" dxfId="392" priority="27" stopIfTrue="1">
      <formula>$C$36=0</formula>
    </cfRule>
  </conditionalFormatting>
  <conditionalFormatting sqref="H35:I35">
    <cfRule type="expression" dxfId="391" priority="26" stopIfTrue="1">
      <formula>AND($C$36=0,$C$37=0)</formula>
    </cfRule>
  </conditionalFormatting>
  <conditionalFormatting sqref="A21">
    <cfRule type="expression" dxfId="390" priority="25" stopIfTrue="1">
      <formula>AND($C$11&gt;0,$C$12&gt;0,$C$13&gt;0,$C$14&gt;0,$C$15&gt;0,#REF!&gt;0)</formula>
    </cfRule>
  </conditionalFormatting>
  <conditionalFormatting sqref="B18">
    <cfRule type="expression" dxfId="389" priority="22" stopIfTrue="1">
      <formula>AND($A$11=1,$F$16&gt;0)</formula>
    </cfRule>
  </conditionalFormatting>
  <conditionalFormatting sqref="B19">
    <cfRule type="expression" dxfId="388" priority="21" stopIfTrue="1">
      <formula>AND($A$11=1,$H$16&gt;0)</formula>
    </cfRule>
  </conditionalFormatting>
  <conditionalFormatting sqref="B20">
    <cfRule type="expression" dxfId="387" priority="20" stopIfTrue="1">
      <formula>AND($A$11=1,$J$16&gt;0)</formula>
    </cfRule>
  </conditionalFormatting>
  <conditionalFormatting sqref="A17">
    <cfRule type="expression" dxfId="386" priority="19" stopIfTrue="1">
      <formula>$A$11=1</formula>
    </cfRule>
  </conditionalFormatting>
  <conditionalFormatting sqref="B11">
    <cfRule type="expression" dxfId="385" priority="18" stopIfTrue="1">
      <formula>$AY$2=2</formula>
    </cfRule>
  </conditionalFormatting>
  <conditionalFormatting sqref="B12">
    <cfRule type="expression" dxfId="384" priority="17" stopIfTrue="1">
      <formula>$AY$2=3</formula>
    </cfRule>
  </conditionalFormatting>
  <conditionalFormatting sqref="B14">
    <cfRule type="expression" dxfId="383" priority="16" stopIfTrue="1">
      <formula>$AY$2=1</formula>
    </cfRule>
  </conditionalFormatting>
  <conditionalFormatting sqref="F11:F14">
    <cfRule type="expression" dxfId="382" priority="15" stopIfTrue="1">
      <formula>$F$16=0</formula>
    </cfRule>
  </conditionalFormatting>
  <conditionalFormatting sqref="G14">
    <cfRule type="expression" dxfId="381" priority="14" stopIfTrue="1">
      <formula>$AY$2=1</formula>
    </cfRule>
  </conditionalFormatting>
  <conditionalFormatting sqref="G11">
    <cfRule type="expression" dxfId="380" priority="11" stopIfTrue="1">
      <formula>$AY$2=2</formula>
    </cfRule>
  </conditionalFormatting>
  <conditionalFormatting sqref="G12">
    <cfRule type="expression" dxfId="379" priority="8" stopIfTrue="1">
      <formula>$AY$2=3</formula>
    </cfRule>
  </conditionalFormatting>
  <conditionalFormatting sqref="H13 H15">
    <cfRule type="expression" dxfId="378" priority="5" stopIfTrue="1">
      <formula>$H$16=0</formula>
    </cfRule>
  </conditionalFormatting>
  <conditionalFormatting sqref="S9:S14 Z9:Z15 Z19">
    <cfRule type="expression" dxfId="377" priority="1" stopIfTrue="1">
      <formula>$E9&gt;0</formula>
    </cfRule>
  </conditionalFormatting>
  <conditionalFormatting sqref="Z23">
    <cfRule type="expression" dxfId="376" priority="458" stopIfTrue="1">
      <formula>$E15&gt;0</formula>
    </cfRule>
  </conditionalFormatting>
  <conditionalFormatting sqref="S20 Z20 S16 Z16">
    <cfRule type="expression" dxfId="375" priority="467" stopIfTrue="1">
      <formula>#REF!&gt;0</formula>
    </cfRule>
  </conditionalFormatting>
  <conditionalFormatting sqref="S19">
    <cfRule type="expression" dxfId="374" priority="472" stopIfTrue="1">
      <formula>$E19&gt;0</formula>
    </cfRule>
  </conditionalFormatting>
  <conditionalFormatting sqref="H14">
    <cfRule type="expression" dxfId="373" priority="473" stopIfTrue="1">
      <formula>OR($AY$2=1,$H$16=0)</formula>
    </cfRule>
  </conditionalFormatting>
  <conditionalFormatting sqref="H11">
    <cfRule type="expression" dxfId="372" priority="474" stopIfTrue="1">
      <formula>OR($AY$2=2,$H$16=0)</formula>
    </cfRule>
  </conditionalFormatting>
  <conditionalFormatting sqref="H12">
    <cfRule type="expression" dxfId="371" priority="475" stopIfTrue="1">
      <formula>OR($AY$2=3,$H$16=0)</formula>
    </cfRule>
  </conditionalFormatting>
  <conditionalFormatting sqref="S17:S18 Z17:Z18 Z21:Z22 S21:S22">
    <cfRule type="expression" dxfId="370" priority="478" stopIfTrue="1">
      <formula>$E16&gt;0</formula>
    </cfRule>
  </conditionalFormatting>
  <pageMargins left="0.7" right="0.7" top="0.75" bottom="0.75" header="0.3" footer="0.3"/>
  <pageSetup paperSize="9" orientation="portrait" horizontalDpi="4294967294" verticalDpi="0" r:id="rId1"/>
  <ignoredErrors>
    <ignoredError sqref="H11:H1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 sizeWithCells="1">
                  <from>
                    <xdr:col>3</xdr:col>
                    <xdr:colOff>276225</xdr:colOff>
                    <xdr:row>2</xdr:row>
                    <xdr:rowOff>95250</xdr:rowOff>
                  </from>
                  <to>
                    <xdr:col>5</xdr:col>
                    <xdr:colOff>1133475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2">
    <tabColor rgb="FF2B3616"/>
  </sheetPr>
  <dimension ref="A1:AK1015"/>
  <sheetViews>
    <sheetView zoomScale="80" zoomScaleNormal="80" workbookViewId="0">
      <selection activeCell="E3" sqref="E3:I4"/>
    </sheetView>
  </sheetViews>
  <sheetFormatPr defaultRowHeight="15"/>
  <cols>
    <col min="1" max="1" width="3.28515625" style="65" customWidth="1"/>
    <col min="2" max="2" width="4.28515625" style="85" customWidth="1"/>
    <col min="3" max="3" width="7.42578125" style="68" customWidth="1"/>
    <col min="4" max="4" width="107.7109375" style="68" customWidth="1"/>
    <col min="5" max="5" width="55.7109375" style="68" customWidth="1"/>
    <col min="6" max="6" width="13.85546875" style="243" customWidth="1"/>
    <col min="7" max="7" width="15.5703125" style="243" customWidth="1"/>
    <col min="8" max="8" width="1.85546875" style="68" customWidth="1"/>
    <col min="9" max="9" width="9.140625" style="68" customWidth="1"/>
    <col min="10" max="10" width="3.7109375" style="177" customWidth="1"/>
    <col min="11" max="11" width="3" style="224" customWidth="1"/>
    <col min="12" max="12" width="9.140625" style="79"/>
    <col min="13" max="37" width="9.140625" style="65"/>
    <col min="38" max="16384" width="9.140625" style="68"/>
  </cols>
  <sheetData>
    <row r="1" spans="1:19">
      <c r="A1" s="62"/>
      <c r="B1" s="63"/>
      <c r="C1" s="64"/>
      <c r="D1" s="64"/>
      <c r="E1" s="64"/>
      <c r="F1" s="238"/>
      <c r="G1" s="238"/>
      <c r="H1" s="64"/>
      <c r="I1" s="64"/>
      <c r="J1" s="172"/>
      <c r="M1" s="202"/>
      <c r="N1" s="203"/>
      <c r="O1" s="204" t="s">
        <v>950</v>
      </c>
      <c r="P1" s="202"/>
      <c r="Q1" s="202"/>
      <c r="R1" s="202"/>
      <c r="S1" s="202"/>
    </row>
    <row r="2" spans="1:19" ht="35.25" customHeight="1">
      <c r="B2" s="63"/>
      <c r="C2" s="284"/>
      <c r="D2" s="286" t="s">
        <v>383</v>
      </c>
      <c r="E2" s="284" t="s">
        <v>384</v>
      </c>
      <c r="F2" s="285">
        <f>IF(YPOLOGISMOS_MORIA!$AY$2=1,YPOLOGISMOS_MORIA!F16,0)</f>
        <v>0</v>
      </c>
      <c r="G2" s="284"/>
      <c r="H2" s="284"/>
      <c r="I2" s="284"/>
      <c r="J2" s="173"/>
      <c r="M2" s="202"/>
      <c r="N2" s="202"/>
      <c r="O2" s="202"/>
      <c r="P2" s="202"/>
      <c r="Q2" s="202"/>
      <c r="R2" s="202"/>
      <c r="S2" s="202"/>
    </row>
    <row r="3" spans="1:19">
      <c r="B3" s="63"/>
      <c r="C3" s="131"/>
      <c r="D3" s="377" t="s">
        <v>385</v>
      </c>
      <c r="E3" s="379" t="str">
        <f>IF(F2=0,"Δεν περνάτε σε κάποια σχολή του 1ου Επ. Πεδίου","Περνάτε σε "&amp;SUM(E5:E16)&amp;" Σχολές του 1ου πεδίου")</f>
        <v>Δεν περνάτε σε κάποια σχολή του 1ου Επ. Πεδίου</v>
      </c>
      <c r="F3" s="379"/>
      <c r="G3" s="379"/>
      <c r="H3" s="379"/>
      <c r="I3" s="379"/>
      <c r="J3" s="174"/>
      <c r="M3" s="202"/>
      <c r="N3" s="202"/>
      <c r="O3" s="202"/>
      <c r="P3" s="202"/>
      <c r="Q3" s="202"/>
      <c r="R3" s="202"/>
      <c r="S3" s="202"/>
    </row>
    <row r="4" spans="1:19" ht="16.5" thickBot="1">
      <c r="B4" s="63"/>
      <c r="C4" s="132"/>
      <c r="D4" s="378"/>
      <c r="E4" s="380"/>
      <c r="F4" s="380"/>
      <c r="G4" s="380"/>
      <c r="H4" s="380"/>
      <c r="I4" s="380"/>
      <c r="J4" s="175"/>
      <c r="M4" s="202"/>
      <c r="N4" s="202"/>
      <c r="O4" s="202"/>
      <c r="P4" s="202"/>
      <c r="Q4" s="202"/>
      <c r="R4" s="202"/>
      <c r="S4" s="202"/>
    </row>
    <row r="5" spans="1:19" ht="15.75">
      <c r="B5" s="63"/>
      <c r="C5" s="256"/>
      <c r="D5" s="257" t="s">
        <v>386</v>
      </c>
      <c r="E5" s="258">
        <f>COUNTIF(G26:G103,"&lt;="&amp;$F$2)</f>
        <v>0</v>
      </c>
      <c r="F5" s="259"/>
      <c r="G5" s="261"/>
      <c r="H5" s="262"/>
      <c r="I5" s="263"/>
      <c r="J5" s="174"/>
      <c r="M5" s="202"/>
      <c r="N5" s="202"/>
      <c r="O5" s="202"/>
      <c r="P5" s="202"/>
      <c r="Q5" s="202"/>
      <c r="R5" s="202"/>
      <c r="S5" s="202"/>
    </row>
    <row r="6" spans="1:19">
      <c r="B6" s="63"/>
      <c r="C6" s="143"/>
      <c r="D6" s="144" t="s">
        <v>418</v>
      </c>
      <c r="E6" s="145">
        <f>IF(YPOLOGISMOS_MORIA!C28&gt;=10,COUNTIF(I112:I113,"&gt;="&amp;0),0)+IF(YPOLOGISMOS_MORIA!C29&gt;=10,COUNTIF(I109,"&gt;="&amp;0),0)+IF(YPOLOGISMOS_MORIA!C29&gt;=10,COUNTIF(I111,"&gt;="&amp;0),0)+IF(YPOLOGISMOS_MORIA!C30&gt;=10,COUNTIF(I108,"&gt;="&amp;0),0)+IF(YPOLOGISMOS_MORIA!C30&gt;=10,COUNTIF(I110,"&gt;="&amp;0),0)+IF(YPOLOGISMOS_MORIA!C31&gt;=10,COUNTIF(I105:I106,"&gt;="&amp;0),0)+IF(YPOLOGISMOS_MORIA!C32&gt;=10,COUNTIF(I107,"&gt;="&amp;0),0)+IF(YPOLOGISMOS_MORIA!I31&gt;0,COUNTIF(G115,"&lt;="&amp;I114),0)+IF(YPOLOGISMOS_MORIA!I32&gt;0,COUNTIF(G117:G121,"&lt;="&amp;$I$116),0)</f>
        <v>0</v>
      </c>
      <c r="F6" s="146"/>
      <c r="G6" s="146"/>
      <c r="H6" s="146"/>
      <c r="I6" s="147"/>
      <c r="J6" s="174"/>
      <c r="M6" s="202"/>
      <c r="N6" s="202"/>
      <c r="O6" s="202"/>
      <c r="P6" s="202"/>
      <c r="Q6" s="202"/>
      <c r="R6" s="202"/>
      <c r="S6" s="202"/>
    </row>
    <row r="7" spans="1:19">
      <c r="B7" s="63"/>
      <c r="C7" s="137"/>
      <c r="D7" s="148" t="s">
        <v>417</v>
      </c>
      <c r="E7" s="139">
        <f>IF(YPOLOGISMOS_MORIA!I34&gt;0,COUNTIF(G123:G127,"&lt;="&amp;$I$122),0)</f>
        <v>0</v>
      </c>
      <c r="F7" s="140"/>
      <c r="G7" s="239"/>
      <c r="H7" s="141"/>
      <c r="I7" s="142"/>
      <c r="J7" s="174"/>
      <c r="M7" s="202"/>
      <c r="N7" s="202"/>
      <c r="O7" s="202"/>
      <c r="P7" s="202"/>
      <c r="Q7" s="202"/>
      <c r="R7" s="202"/>
      <c r="S7" s="202"/>
    </row>
    <row r="8" spans="1:19">
      <c r="B8" s="63"/>
      <c r="C8" s="143"/>
      <c r="D8" s="144" t="s">
        <v>419</v>
      </c>
      <c r="E8" s="145">
        <v>0</v>
      </c>
      <c r="F8" s="146"/>
      <c r="G8" s="146"/>
      <c r="H8" s="146"/>
      <c r="I8" s="147"/>
      <c r="J8" s="174"/>
      <c r="M8" s="202"/>
      <c r="N8" s="202"/>
      <c r="O8" s="202"/>
      <c r="P8" s="202"/>
      <c r="Q8" s="202"/>
      <c r="R8" s="202"/>
      <c r="S8" s="202"/>
    </row>
    <row r="9" spans="1:19">
      <c r="B9" s="63"/>
      <c r="C9" s="137"/>
      <c r="D9" s="148" t="s">
        <v>420</v>
      </c>
      <c r="E9" s="139">
        <f>IF(YPOLOGISMOS_MORIA!I37&gt;0,COUNTIF(G129:G132,"&lt;="&amp;$I$128),0)</f>
        <v>0</v>
      </c>
      <c r="F9" s="140"/>
      <c r="G9" s="239"/>
      <c r="H9" s="141"/>
      <c r="I9" s="142"/>
      <c r="J9" s="174"/>
      <c r="M9" s="202"/>
      <c r="N9" s="202"/>
      <c r="O9" s="202"/>
      <c r="P9" s="202"/>
      <c r="Q9" s="202"/>
      <c r="R9" s="202"/>
      <c r="S9" s="202"/>
    </row>
    <row r="10" spans="1:19">
      <c r="B10" s="63"/>
      <c r="C10" s="143"/>
      <c r="D10" s="144" t="s">
        <v>387</v>
      </c>
      <c r="E10" s="145">
        <f>COUNTIF(G134:G135,"&lt;="&amp;$F$2)</f>
        <v>0</v>
      </c>
      <c r="F10" s="146"/>
      <c r="G10" s="146"/>
      <c r="H10" s="146"/>
      <c r="I10" s="147"/>
      <c r="J10" s="174"/>
      <c r="M10" s="202"/>
      <c r="N10" s="202"/>
      <c r="O10" s="202"/>
      <c r="P10" s="202"/>
      <c r="Q10" s="202"/>
      <c r="R10" s="202"/>
      <c r="S10" s="202"/>
    </row>
    <row r="11" spans="1:19">
      <c r="B11" s="63"/>
      <c r="C11" s="256"/>
      <c r="D11" s="264" t="s">
        <v>332</v>
      </c>
      <c r="E11" s="258">
        <f>COUNTIF(G137:G142,"&lt;="&amp;$F$2)</f>
        <v>0</v>
      </c>
      <c r="F11" s="259"/>
      <c r="G11" s="261"/>
      <c r="H11" s="262"/>
      <c r="I11" s="263"/>
      <c r="J11" s="174"/>
      <c r="M11" s="202"/>
      <c r="N11" s="202"/>
      <c r="O11" s="202"/>
      <c r="P11" s="202"/>
      <c r="Q11" s="202"/>
      <c r="R11" s="202"/>
      <c r="S11" s="202"/>
    </row>
    <row r="12" spans="1:19">
      <c r="B12" s="63"/>
      <c r="C12" s="143"/>
      <c r="D12" s="144" t="s">
        <v>388</v>
      </c>
      <c r="E12" s="145">
        <f>COUNTIF(G144:G145,"&lt;="&amp;$F$2)</f>
        <v>0</v>
      </c>
      <c r="F12" s="146"/>
      <c r="G12" s="146"/>
      <c r="H12" s="146"/>
      <c r="I12" s="147"/>
      <c r="J12" s="174"/>
      <c r="M12" s="202"/>
      <c r="N12" s="202"/>
      <c r="O12" s="202"/>
      <c r="P12" s="202"/>
      <c r="Q12" s="202"/>
      <c r="R12" s="202"/>
      <c r="S12" s="202"/>
    </row>
    <row r="13" spans="1:19">
      <c r="B13" s="63"/>
      <c r="C13" s="143"/>
      <c r="D13" s="144" t="s">
        <v>335</v>
      </c>
      <c r="E13" s="145">
        <f>COUNTIF(G147:G148,"&lt;="&amp;$F$2)</f>
        <v>0</v>
      </c>
      <c r="F13" s="146"/>
      <c r="G13" s="146"/>
      <c r="H13" s="146"/>
      <c r="I13" s="147"/>
      <c r="J13" s="174"/>
      <c r="M13" s="202"/>
      <c r="N13" s="202"/>
      <c r="O13" s="202"/>
      <c r="P13" s="202"/>
      <c r="Q13" s="202"/>
      <c r="R13" s="202"/>
      <c r="S13" s="202"/>
    </row>
    <row r="14" spans="1:19" ht="15.75">
      <c r="B14" s="193"/>
      <c r="C14" s="256"/>
      <c r="D14" s="257" t="s">
        <v>389</v>
      </c>
      <c r="E14" s="258">
        <f>COUNTIF(G150:G161,"&lt;="&amp;$F$2)</f>
        <v>0</v>
      </c>
      <c r="F14" s="259"/>
      <c r="G14" s="259"/>
      <c r="H14" s="259"/>
      <c r="I14" s="260"/>
      <c r="J14" s="174"/>
      <c r="M14" s="251"/>
      <c r="N14" s="251"/>
      <c r="O14" s="251"/>
      <c r="P14" s="251"/>
      <c r="Q14" s="251"/>
      <c r="R14" s="251"/>
      <c r="S14" s="251"/>
    </row>
    <row r="15" spans="1:19">
      <c r="B15" s="193"/>
      <c r="C15" s="137"/>
      <c r="D15" s="148" t="s">
        <v>421</v>
      </c>
      <c r="E15" s="139">
        <f>IF(YPOLOGISMOS_MORIA!I35&gt;0,COUNTIF(G163,"&lt;="&amp;$I$162),0)</f>
        <v>0</v>
      </c>
      <c r="F15" s="140"/>
      <c r="G15" s="239"/>
      <c r="H15" s="141"/>
      <c r="I15" s="142"/>
      <c r="J15" s="174"/>
      <c r="M15" s="251"/>
      <c r="N15" s="251"/>
      <c r="O15" s="251"/>
      <c r="P15" s="251"/>
      <c r="Q15" s="251"/>
      <c r="R15" s="251"/>
      <c r="S15" s="251"/>
    </row>
    <row r="16" spans="1:19">
      <c r="B16" s="193"/>
      <c r="C16" s="143"/>
      <c r="D16" s="144" t="s">
        <v>338</v>
      </c>
      <c r="E16" s="145">
        <f>IF(YPOLOGISMOS_MORIA!I33&gt;0,COUNTIF(G165:G166,"&lt;="&amp;$I$164),0)</f>
        <v>0</v>
      </c>
      <c r="F16" s="146"/>
      <c r="G16" s="146"/>
      <c r="H16" s="146"/>
      <c r="I16" s="147"/>
      <c r="J16" s="174"/>
    </row>
    <row r="17" spans="1:14" ht="15.75" thickBot="1">
      <c r="B17" s="193"/>
      <c r="C17" s="150"/>
      <c r="D17" s="134"/>
      <c r="E17" s="135"/>
      <c r="F17" s="133"/>
      <c r="G17" s="240"/>
      <c r="H17" s="136"/>
      <c r="I17" s="151"/>
      <c r="J17" s="174"/>
    </row>
    <row r="18" spans="1:14" ht="19.5">
      <c r="B18" s="194" t="s">
        <v>948</v>
      </c>
      <c r="C18" s="187" t="s">
        <v>947</v>
      </c>
      <c r="D18" s="64"/>
      <c r="E18" s="64"/>
      <c r="F18" s="241"/>
      <c r="G18" s="238"/>
      <c r="H18" s="69"/>
      <c r="I18" s="69"/>
      <c r="J18" s="174"/>
    </row>
    <row r="19" spans="1:14" ht="15.75" thickBot="1">
      <c r="B19" s="193"/>
      <c r="C19" s="130"/>
      <c r="D19" s="130"/>
      <c r="E19" s="130"/>
      <c r="F19" s="238"/>
      <c r="G19" s="238"/>
      <c r="H19" s="130"/>
      <c r="I19" s="130"/>
      <c r="J19" s="174"/>
    </row>
    <row r="20" spans="1:14" ht="30" customHeight="1">
      <c r="B20" s="63"/>
      <c r="C20" s="289" t="s">
        <v>329</v>
      </c>
      <c r="D20" s="289" t="s">
        <v>330</v>
      </c>
      <c r="E20" s="290" t="s">
        <v>331</v>
      </c>
      <c r="F20" s="290" t="s">
        <v>1170</v>
      </c>
      <c r="G20" s="289" t="s">
        <v>1171</v>
      </c>
      <c r="H20" s="64"/>
      <c r="I20" s="291" t="s">
        <v>390</v>
      </c>
      <c r="J20" s="172"/>
    </row>
    <row r="21" spans="1:14" ht="26.1" customHeight="1">
      <c r="A21" s="66" t="str">
        <f>IF(ISNA(VLOOKUP($C21,BASEIS!$A$2:$G$475,3,FALSE))," ",VLOOKUP($C21,BASEIS!$A$2:$G$475,7,FALSE))</f>
        <v>http://www.rhodes.aegean.gr</v>
      </c>
      <c r="B21" s="206" t="str">
        <f t="shared" ref="B21:B52" si="0">HYPERLINK(A21,"i")</f>
        <v>i</v>
      </c>
      <c r="C21" s="274">
        <v>162</v>
      </c>
      <c r="D21" s="275" t="str">
        <f>IF(ISNA(VLOOKUP($C21,BASEIS!$A$2:$E$475,3,FALSE))," ",VLOOKUP($C21,BASEIS!$A$2:$E$475,3,FALSE))</f>
        <v>ΕΠΙΣΤΗΜΩΝ ΤΗΣ ΠΡΟΣΧΟΛΙΚΗΣ ΑΓΩΓΗΣ ΚΑΙ ΕΚΠΑΙΔΕΥΤΙΚΟΥ ΣΧΕΔΙΑΣΜΟΥ (ΡΟΔΟΣ)</v>
      </c>
      <c r="E21" s="276" t="str">
        <f>IF(ISNA(VLOOKUP($C21,BASEIS!$A$2:$E$475,2,FALSE))," ",VLOOKUP($C21,BASEIS!$A$2:$E$475,2,FALSE))</f>
        <v>ΠΑΝΕΠΙΣΤΗΜΙΟ ΑΙΓΑΙΟΥ</v>
      </c>
      <c r="F21" s="277">
        <f>IF(ISNA(VLOOKUP($C21,BASEIS!$A$2:$E$475,4,FALSE))," ",VLOOKUP($C21,BASEIS!$A$2:$E$475,4,FALSE))</f>
        <v>8368</v>
      </c>
      <c r="G21" s="278">
        <f>IF(ISNA(VLOOKUP($C21,BASEIS!$A$2:$E$475,5,FALSE))," ",VLOOKUP($C21,BASEIS!$A$2:$E$475,5,FALSE))</f>
        <v>10060</v>
      </c>
      <c r="H21" s="64"/>
      <c r="I21" s="279">
        <f t="shared" ref="I21:I52" si="1">$F$2-G21</f>
        <v>-10060</v>
      </c>
      <c r="J21" s="172">
        <f t="shared" ref="J21:J52" si="2">IF(I21&gt;=0,1,2)</f>
        <v>2</v>
      </c>
      <c r="K21" s="224" t="str">
        <f t="shared" ref="K21:K52" si="3">IF(G21=0,"ΝΕΑ ΣΧΟΛΗ","")</f>
        <v/>
      </c>
      <c r="L21" s="79" t="str">
        <f t="shared" ref="L21:L27" si="4">IF(G21=0,"ΝΕΑ ΣΧΟΛΗ","")</f>
        <v/>
      </c>
      <c r="N21" s="76"/>
    </row>
    <row r="22" spans="1:14" ht="26.1" customHeight="1">
      <c r="A22" s="66" t="str">
        <f>IF(ISNA(VLOOKUP($C22,BASEIS!$A$2:$G$475,3,FALSE))," ",VLOOKUP($C22,BASEIS!$A$2:$G$475,7,FALSE))</f>
        <v>http://www.psed.duth.gr/</v>
      </c>
      <c r="B22" s="206" t="str">
        <f t="shared" si="0"/>
        <v>i</v>
      </c>
      <c r="C22" s="274">
        <v>160</v>
      </c>
      <c r="D22" s="275" t="str">
        <f>IF(ISNA(VLOOKUP($C22,BASEIS!$A$2:$E$475,3,FALSE))," ",VLOOKUP($C22,BASEIS!$A$2:$E$475,3,FALSE))</f>
        <v>ΕΠΙΣΤΗΜΩΝ ΤΗΣ ΕΚΠΑΙΔΕΥΣΗΣ ΣΤΗΝ ΠΡΟΣΧΟΛΙΚΗ ΗΛΙΚΙΑ (ΑΛΕΞΑΝΔΡΟΥΠΟΛΗ)</v>
      </c>
      <c r="E22" s="276" t="str">
        <f>IF(ISNA(VLOOKUP($C22,BASEIS!$A$2:$E$475,2,FALSE))," ",VLOOKUP($C22,BASEIS!$A$2:$E$475,2,FALSE))</f>
        <v>ΔΗΜΟΚΡΙΤΕΙΟ ΠΑΝΕΠΙΣΤΗΜΙΟ ΘΡΑΚΗΣ</v>
      </c>
      <c r="F22" s="277">
        <f>IF(ISNA(VLOOKUP($C22,BASEIS!$A$2:$E$475,4,FALSE))," ",VLOOKUP($C22,BASEIS!$A$2:$E$475,4,FALSE))</f>
        <v>8667</v>
      </c>
      <c r="G22" s="278">
        <f>IF(ISNA(VLOOKUP($C22,BASEIS!$A$2:$E$475,5,FALSE))," ",VLOOKUP($C22,BASEIS!$A$2:$E$475,5,FALSE))</f>
        <v>10289</v>
      </c>
      <c r="H22" s="64"/>
      <c r="I22" s="279">
        <f t="shared" si="1"/>
        <v>-10289</v>
      </c>
      <c r="J22" s="172">
        <f t="shared" si="2"/>
        <v>2</v>
      </c>
      <c r="K22" s="224" t="str">
        <f t="shared" si="3"/>
        <v/>
      </c>
      <c r="L22" s="79" t="str">
        <f t="shared" si="4"/>
        <v/>
      </c>
      <c r="N22" s="76"/>
    </row>
    <row r="23" spans="1:14" ht="26.1" customHeight="1">
      <c r="A23" s="66" t="str">
        <f>IF(ISNA(VLOOKUP($C23,BASEIS!$A$2:$G$475,3,FALSE))," ",VLOOKUP($C23,BASEIS!$A$2:$G$475,7,FALSE))</f>
        <v>http://www.nured.uowm.gr</v>
      </c>
      <c r="B23" s="206" t="str">
        <f t="shared" si="0"/>
        <v>i</v>
      </c>
      <c r="C23" s="274">
        <v>341</v>
      </c>
      <c r="D23" s="275" t="str">
        <f>IF(ISNA(VLOOKUP($C23,BASEIS!$A$2:$E$475,3,FALSE))," ",VLOOKUP($C23,BASEIS!$A$2:$E$475,3,FALSE))</f>
        <v>ΠΑΙΔΑΓΩΓΙΚΟ ΝΗΠΙΑΓΩΓΩΝ (ΦΛΩΡΙΝΑ)</v>
      </c>
      <c r="E23" s="276" t="str">
        <f>IF(ISNA(VLOOKUP($C23,BASEIS!$A$2:$E$475,2,FALSE))," ",VLOOKUP($C23,BASEIS!$A$2:$E$475,2,FALSE))</f>
        <v>ΠΑΝΕΠΙΣΤΗΜΙΟ ΔΥΤΙΚΗΣ ΜΑΚΕΔΟΝΙΑΣ</v>
      </c>
      <c r="F23" s="277">
        <f>IF(ISNA(VLOOKUP($C23,BASEIS!$A$2:$E$475,4,FALSE))," ",VLOOKUP($C23,BASEIS!$A$2:$E$475,4,FALSE))</f>
        <v>8782</v>
      </c>
      <c r="G23" s="278">
        <f>IF(ISNA(VLOOKUP($C23,BASEIS!$A$2:$E$475,5,FALSE))," ",VLOOKUP($C23,BASEIS!$A$2:$E$475,5,FALSE))</f>
        <v>10351</v>
      </c>
      <c r="H23" s="64"/>
      <c r="I23" s="279">
        <f t="shared" si="1"/>
        <v>-10351</v>
      </c>
      <c r="J23" s="172">
        <f t="shared" si="2"/>
        <v>2</v>
      </c>
      <c r="K23" s="224" t="str">
        <f t="shared" si="3"/>
        <v/>
      </c>
      <c r="L23" s="79" t="str">
        <f t="shared" si="4"/>
        <v/>
      </c>
      <c r="N23" s="76"/>
    </row>
    <row r="24" spans="1:14" ht="26.1" customHeight="1">
      <c r="A24" s="66" t="str">
        <f>IF(ISNA(VLOOKUP($C24,BASEIS!$A$2:$G$475,3,FALSE))," ",VLOOKUP($C24,BASEIS!$A$2:$G$475,7,FALSE))</f>
        <v>http://www.edc.uoc.gr/ptpe/</v>
      </c>
      <c r="B24" s="206" t="str">
        <f t="shared" si="0"/>
        <v>i</v>
      </c>
      <c r="C24" s="274">
        <v>158</v>
      </c>
      <c r="D24" s="275" t="str">
        <f>IF(ISNA(VLOOKUP($C24,BASEIS!$A$2:$E$475,3,FALSE))," ",VLOOKUP($C24,BASEIS!$A$2:$E$475,3,FALSE))</f>
        <v>ΠΑΙΔΑΓΩΓΙΚΟ ΠΡΟΣΧΟΛΙΚΗΣ ΕΚΠΑΙΔΕΥΣΗΣ (ΡΕΘΥΜΝΟ)</v>
      </c>
      <c r="E24" s="276" t="str">
        <f>IF(ISNA(VLOOKUP($C24,BASEIS!$A$2:$E$475,2,FALSE))," ",VLOOKUP($C24,BASEIS!$A$2:$E$475,2,FALSE))</f>
        <v>ΠΑΝΕΠΙΣΤΗΜΙΟ ΚΡΗΤΗΣ</v>
      </c>
      <c r="F24" s="277">
        <f>IF(ISNA(VLOOKUP($C24,BASEIS!$A$2:$E$475,4,FALSE))," ",VLOOKUP($C24,BASEIS!$A$2:$E$475,4,FALSE))</f>
        <v>9179</v>
      </c>
      <c r="G24" s="278">
        <f>IF(ISNA(VLOOKUP($C24,BASEIS!$A$2:$E$475,5,FALSE))," ",VLOOKUP($C24,BASEIS!$A$2:$E$475,5,FALSE))</f>
        <v>10659</v>
      </c>
      <c r="H24" s="64"/>
      <c r="I24" s="279">
        <f t="shared" si="1"/>
        <v>-10659</v>
      </c>
      <c r="J24" s="172">
        <f t="shared" si="2"/>
        <v>2</v>
      </c>
      <c r="K24" s="224" t="str">
        <f t="shared" si="3"/>
        <v/>
      </c>
      <c r="L24" s="79" t="str">
        <f t="shared" si="4"/>
        <v/>
      </c>
      <c r="N24" s="76"/>
    </row>
    <row r="25" spans="1:14" ht="26.1" customHeight="1">
      <c r="A25" s="66" t="str">
        <f>IF(ISNA(VLOOKUP($C25,BASEIS!$A$2:$G$475,3,FALSE))," ",VLOOKUP($C25,BASEIS!$A$2:$G$475,7,FALSE))</f>
        <v>http://ecedu.uoi.gr/index.php</v>
      </c>
      <c r="B25" s="206" t="str">
        <f t="shared" si="0"/>
        <v>i</v>
      </c>
      <c r="C25" s="274">
        <v>156</v>
      </c>
      <c r="D25" s="275" t="str">
        <f>IF(ISNA(VLOOKUP($C25,BASEIS!$A$2:$E$475,3,FALSE))," ",VLOOKUP($C25,BASEIS!$A$2:$E$475,3,FALSE))</f>
        <v>ΠΑΙΔΑΓΩΓΙΚΟ ΝΗΠΙΑΓΩΓΩΝ (ΙΩΑΝΝΙΝΑ)</v>
      </c>
      <c r="E25" s="276" t="str">
        <f>IF(ISNA(VLOOKUP($C25,BASEIS!$A$2:$E$475,2,FALSE))," ",VLOOKUP($C25,BASEIS!$A$2:$E$475,2,FALSE))</f>
        <v>ΠΑΝΕΠΙΣΤΗΜΙΟ ΙΩΑΝΝΙΝΩΝ</v>
      </c>
      <c r="F25" s="277">
        <f>IF(ISNA(VLOOKUP($C25,BASEIS!$A$2:$E$475,4,FALSE))," ",VLOOKUP($C25,BASEIS!$A$2:$E$475,4,FALSE))</f>
        <v>9331</v>
      </c>
      <c r="G25" s="278">
        <f>IF(ISNA(VLOOKUP($C25,BASEIS!$A$2:$E$475,5,FALSE))," ",VLOOKUP($C25,BASEIS!$A$2:$E$475,5,FALSE))</f>
        <v>10833</v>
      </c>
      <c r="H25" s="64"/>
      <c r="I25" s="279">
        <f t="shared" si="1"/>
        <v>-10833</v>
      </c>
      <c r="J25" s="172">
        <f t="shared" si="2"/>
        <v>2</v>
      </c>
      <c r="K25" s="224" t="str">
        <f t="shared" si="3"/>
        <v/>
      </c>
      <c r="L25" s="79" t="str">
        <f t="shared" si="4"/>
        <v/>
      </c>
      <c r="N25" s="76"/>
    </row>
    <row r="26" spans="1:14" ht="26.1" customHeight="1">
      <c r="A26" s="66" t="str">
        <f>IF(ISNA(VLOOKUP($C26,BASEIS!$A$2:$G$475,3,FALSE))," ",VLOOKUP($C26,BASEIS!$A$2:$G$475,7,FALSE))</f>
        <v>http://www.past.auth.gr/</v>
      </c>
      <c r="B26" s="206" t="str">
        <f t="shared" si="0"/>
        <v>i</v>
      </c>
      <c r="C26" s="274">
        <v>107</v>
      </c>
      <c r="D26" s="275" t="str">
        <f>IF(ISNA(VLOOKUP($C26,BASEIS!$A$2:$E$475,3,FALSE))," ",VLOOKUP($C26,BASEIS!$A$2:$E$475,3,FALSE))</f>
        <v>ΠΟΙΜΑΝΤΙΚΗΣ ΚΑΙ ΚΟΙΝΩΝΙΚΗΣ ΘΕΟΛΟΓΙΑΣ (ΘΕΣΣΑΛΟΝΙΚΗ)</v>
      </c>
      <c r="E26" s="276" t="str">
        <f>IF(ISNA(VLOOKUP($C26,BASEIS!$A$2:$E$475,2,FALSE))," ",VLOOKUP($C26,BASEIS!$A$2:$E$475,2,FALSE))</f>
        <v>ΑΡΙΣΤΟΤΕΛΕΙΟ ΠΑΝΕΠΙΣΤΗΜΙΟ ΘΕΣΣΑΛΟΝΙΚΗΣ</v>
      </c>
      <c r="F26" s="277">
        <f>IF(ISNA(VLOOKUP($C26,BASEIS!$A$2:$E$475,4,FALSE))," ",VLOOKUP($C26,BASEIS!$A$2:$E$475,4,FALSE))</f>
        <v>10726</v>
      </c>
      <c r="G26" s="278">
        <f>IF(ISNA(VLOOKUP($C26,BASEIS!$A$2:$E$475,5,FALSE))," ",VLOOKUP($C26,BASEIS!$A$2:$E$475,5,FALSE))</f>
        <v>10964</v>
      </c>
      <c r="H26" s="64"/>
      <c r="I26" s="279">
        <f t="shared" si="1"/>
        <v>-10964</v>
      </c>
      <c r="J26" s="172">
        <f t="shared" si="2"/>
        <v>2</v>
      </c>
      <c r="K26" s="224" t="str">
        <f t="shared" si="3"/>
        <v/>
      </c>
      <c r="L26" s="79" t="str">
        <f t="shared" si="4"/>
        <v/>
      </c>
      <c r="N26" s="76"/>
    </row>
    <row r="27" spans="1:14" ht="26.1" customHeight="1">
      <c r="A27" s="66" t="str">
        <f>IF(ISNA(VLOOKUP($C27,BASEIS!$A$2:$G$475,3,FALSE))," ",VLOOKUP($C27,BASEIS!$A$2:$G$475,7,FALSE))</f>
        <v>http://www.pre.aegean.gr/</v>
      </c>
      <c r="B27" s="206" t="str">
        <f t="shared" si="0"/>
        <v>i</v>
      </c>
      <c r="C27" s="274">
        <v>143</v>
      </c>
      <c r="D27" s="275" t="str">
        <f>IF(ISNA(VLOOKUP($C27,BASEIS!$A$2:$E$475,3,FALSE))," ",VLOOKUP($C27,BASEIS!$A$2:$E$475,3,FALSE))</f>
        <v>ΠΑΙΔΑΓΩΓΙΚΟ ΔΗΜΟΤΙΚΗΣ ΕΚΠΑΙΔΕΥΣΗΣ (ΡΟΔΟΣ)</v>
      </c>
      <c r="E27" s="276" t="str">
        <f>IF(ISNA(VLOOKUP($C27,BASEIS!$A$2:$E$475,2,FALSE))," ",VLOOKUP($C27,BASEIS!$A$2:$E$475,2,FALSE))</f>
        <v>ΠΑΝΕΠΙΣΤΗΜΙΟ ΑΙΓΑΙΟΥ</v>
      </c>
      <c r="F27" s="277">
        <f>IF(ISNA(VLOOKUP($C27,BASEIS!$A$2:$E$475,4,FALSE))," ",VLOOKUP($C27,BASEIS!$A$2:$E$475,4,FALSE))</f>
        <v>9887</v>
      </c>
      <c r="G27" s="278">
        <f>IF(ISNA(VLOOKUP($C27,BASEIS!$A$2:$E$475,5,FALSE))," ",VLOOKUP($C27,BASEIS!$A$2:$E$475,5,FALSE))</f>
        <v>10992</v>
      </c>
      <c r="H27" s="64"/>
      <c r="I27" s="279">
        <f t="shared" si="1"/>
        <v>-10992</v>
      </c>
      <c r="J27" s="172">
        <f t="shared" si="2"/>
        <v>2</v>
      </c>
      <c r="K27" s="224" t="str">
        <f t="shared" si="3"/>
        <v/>
      </c>
      <c r="L27" s="79" t="str">
        <f t="shared" si="4"/>
        <v/>
      </c>
      <c r="N27" s="76"/>
    </row>
    <row r="28" spans="1:14" ht="26.1" customHeight="1">
      <c r="A28" s="66" t="str">
        <f>IF(ISNA(VLOOKUP($C28,BASEIS!$A$2:$G$475,3,FALSE))," ",VLOOKUP($C28,BASEIS!$A$2:$G$475,7,FALSE))</f>
        <v>http://www.theo.auth.gr/el/islamic-studies</v>
      </c>
      <c r="B28" s="206" t="str">
        <f t="shared" si="0"/>
        <v>i</v>
      </c>
      <c r="C28" s="274">
        <v>780</v>
      </c>
      <c r="D28" s="275" t="str">
        <f>IF(ISNA(VLOOKUP($C28,BASEIS!$A$2:$E$475,3,FALSE))," ",VLOOKUP($C28,BASEIS!$A$2:$E$475,3,FALSE))</f>
        <v>ΘΕΟΛΟΓΙΑΣ (ΘΕΣΣΑΛΟΝΙΚΗ) - ΜΟΥΣΟΥΛΜΑΝΙΚΩΝ ΣΠΟΥΔΩΝ</v>
      </c>
      <c r="E28" s="276" t="str">
        <f>IF(ISNA(VLOOKUP($C28,BASEIS!$A$2:$E$475,2,FALSE))," ",VLOOKUP($C28,BASEIS!$A$2:$E$475,2,FALSE))</f>
        <v>ΑΡΙΣΤΟΤΕΛΕΙΟ ΠΑΝΕΠΙΣΤΗΜΙΟ ΘΕΣΣΑΛΟΝΙΚΗΣ</v>
      </c>
      <c r="F28" s="277">
        <f>IF(ISNA(VLOOKUP($C28,BASEIS!$A$2:$E$475,4,FALSE))," ",VLOOKUP($C28,BASEIS!$A$2:$E$475,4,FALSE))</f>
        <v>10962</v>
      </c>
      <c r="G28" s="278">
        <f>IF(ISNA(VLOOKUP($C28,BASEIS!$A$2:$E$475,5,FALSE))," ",VLOOKUP($C28,BASEIS!$A$2:$E$475,5,FALSE))</f>
        <v>11290</v>
      </c>
      <c r="H28" s="64"/>
      <c r="I28" s="279">
        <f t="shared" si="1"/>
        <v>-11290</v>
      </c>
      <c r="J28" s="172">
        <f t="shared" si="2"/>
        <v>2</v>
      </c>
      <c r="K28" s="224" t="str">
        <f t="shared" si="3"/>
        <v/>
      </c>
      <c r="N28" s="76"/>
    </row>
    <row r="29" spans="1:14" ht="26.1" customHeight="1">
      <c r="A29" s="66" t="str">
        <f>IF(ISNA(VLOOKUP($C29,BASEIS!$A$2:$G$475,3,FALSE))," ",VLOOKUP($C29,BASEIS!$A$2:$G$475,7,FALSE))</f>
        <v>http://www.ct.aegean.gr/</v>
      </c>
      <c r="B29" s="206" t="str">
        <f t="shared" si="0"/>
        <v>i</v>
      </c>
      <c r="C29" s="274">
        <v>354</v>
      </c>
      <c r="D29" s="275" t="str">
        <f>IF(ISNA(VLOOKUP($C29,BASEIS!$A$2:$E$475,3,FALSE))," ",VLOOKUP($C29,BASEIS!$A$2:$E$475,3,FALSE))</f>
        <v>ΠΟΛΙΤΙΣΜΙΚΗΣ ΤΕΧΝΟΛΟΓΙΑΣ ΚΑΙ ΕΠΙΚΟΙΝΩΝΙΑΣ (ΜΥΤΙΛΗΝΗ)</v>
      </c>
      <c r="E29" s="276" t="str">
        <f>IF(ISNA(VLOOKUP($C29,BASEIS!$A$2:$E$475,2,FALSE))," ",VLOOKUP($C29,BASEIS!$A$2:$E$475,2,FALSE))</f>
        <v>ΠΑΝΕΠΙΣΤΗΜΙΟ ΑΙΓΑΙΟΥ</v>
      </c>
      <c r="F29" s="277">
        <f>IF(ISNA(VLOOKUP($C29,BASEIS!$A$2:$E$475,4,FALSE))," ",VLOOKUP($C29,BASEIS!$A$2:$E$475,4,FALSE))</f>
        <v>11060</v>
      </c>
      <c r="G29" s="278">
        <f>IF(ISNA(VLOOKUP($C29,BASEIS!$A$2:$E$475,5,FALSE))," ",VLOOKUP($C29,BASEIS!$A$2:$E$475,5,FALSE))</f>
        <v>11397</v>
      </c>
      <c r="H29" s="64"/>
      <c r="I29" s="279">
        <f t="shared" si="1"/>
        <v>-11397</v>
      </c>
      <c r="J29" s="172">
        <f t="shared" si="2"/>
        <v>2</v>
      </c>
      <c r="K29" s="224" t="str">
        <f t="shared" si="3"/>
        <v/>
      </c>
      <c r="N29" s="76"/>
    </row>
    <row r="30" spans="1:14" ht="26.1" customHeight="1">
      <c r="A30" s="66" t="str">
        <f>IF(ISNA(VLOOKUP($C30,BASEIS!$A$2:$G$475,3,FALSE))," ",VLOOKUP($C30,BASEIS!$A$2:$G$475,7,FALSE))</f>
        <v>http://www.ece.uth.gr/</v>
      </c>
      <c r="B30" s="206" t="str">
        <f t="shared" si="0"/>
        <v>i</v>
      </c>
      <c r="C30" s="274">
        <v>166</v>
      </c>
      <c r="D30" s="275" t="str">
        <f>IF(ISNA(VLOOKUP($C30,BASEIS!$A$2:$E$475,3,FALSE))," ",VLOOKUP($C30,BASEIS!$A$2:$E$475,3,FALSE))</f>
        <v>ΠΑΙΔΑΓΩΓΙΚΟ ΠΡΟΣΧΟΛΙΚΗΣ ΕΚΠΑΙΔΕΥΣΗΣ (ΒΟΛΟΣ)</v>
      </c>
      <c r="E30" s="276" t="str">
        <f>IF(ISNA(VLOOKUP($C30,BASEIS!$A$2:$E$475,2,FALSE))," ",VLOOKUP($C30,BASEIS!$A$2:$E$475,2,FALSE))</f>
        <v>ΠΑΝΕΠΙΣΤΗΜΙΟ ΘΕΣΣΑΛΙΑΣ</v>
      </c>
      <c r="F30" s="277">
        <f>IF(ISNA(VLOOKUP($C30,BASEIS!$A$2:$E$475,4,FALSE))," ",VLOOKUP($C30,BASEIS!$A$2:$E$475,4,FALSE))</f>
        <v>9994</v>
      </c>
      <c r="G30" s="278">
        <f>IF(ISNA(VLOOKUP($C30,BASEIS!$A$2:$E$475,5,FALSE))," ",VLOOKUP($C30,BASEIS!$A$2:$E$475,5,FALSE))</f>
        <v>11414</v>
      </c>
      <c r="H30" s="64"/>
      <c r="I30" s="279">
        <f t="shared" si="1"/>
        <v>-11414</v>
      </c>
      <c r="J30" s="172">
        <f t="shared" si="2"/>
        <v>2</v>
      </c>
      <c r="K30" s="224" t="str">
        <f t="shared" si="3"/>
        <v/>
      </c>
      <c r="N30" s="76"/>
    </row>
    <row r="31" spans="1:14" ht="26.1" customHeight="1">
      <c r="A31" s="66" t="str">
        <f>IF(ISNA(VLOOKUP($C31,BASEIS!$A$2:$G$475,3,FALSE))," ",VLOOKUP($C31,BASEIS!$A$2:$G$475,7,FALSE))</f>
        <v>http://www.eled.uowm.gr</v>
      </c>
      <c r="B31" s="206" t="str">
        <f t="shared" si="0"/>
        <v>i</v>
      </c>
      <c r="C31" s="274">
        <v>334</v>
      </c>
      <c r="D31" s="275" t="str">
        <f>IF(ISNA(VLOOKUP($C31,BASEIS!$A$2:$E$475,3,FALSE))," ",VLOOKUP($C31,BASEIS!$A$2:$E$475,3,FALSE))</f>
        <v>ΠΑΙΔΑΓΩΓΙΚΟ ΔΗΜΟΤΙΚΗΣ ΕΚΠΑΙΔΕΥΣΗΣ (ΦΛΩΡΙΝΑ)</v>
      </c>
      <c r="E31" s="276" t="str">
        <f>IF(ISNA(VLOOKUP($C31,BASEIS!$A$2:$E$475,2,FALSE))," ",VLOOKUP($C31,BASEIS!$A$2:$E$475,2,FALSE))</f>
        <v>ΠΑΝΕΠΙΣΤΗΜΙΟ ΔΥΤΙΚΗΣ ΜΑΚΕΔΟΝΙΑΣ</v>
      </c>
      <c r="F31" s="277">
        <f>IF(ISNA(VLOOKUP($C31,BASEIS!$A$2:$E$475,4,FALSE))," ",VLOOKUP($C31,BASEIS!$A$2:$E$475,4,FALSE))</f>
        <v>10228</v>
      </c>
      <c r="G31" s="278">
        <f>IF(ISNA(VLOOKUP($C31,BASEIS!$A$2:$E$475,5,FALSE))," ",VLOOKUP($C31,BASEIS!$A$2:$E$475,5,FALSE))</f>
        <v>11444</v>
      </c>
      <c r="H31" s="64"/>
      <c r="I31" s="279">
        <f t="shared" si="1"/>
        <v>-11444</v>
      </c>
      <c r="J31" s="172">
        <f t="shared" si="2"/>
        <v>2</v>
      </c>
      <c r="K31" s="224" t="str">
        <f t="shared" si="3"/>
        <v/>
      </c>
      <c r="N31" s="76"/>
    </row>
    <row r="32" spans="1:14" ht="26.1" customHeight="1">
      <c r="A32" s="66" t="str">
        <f>IF(ISNA(VLOOKUP($C32,BASEIS!$A$2:$G$475,3,FALSE))," ",VLOOKUP($C32,BASEIS!$A$2:$G$475,7,FALSE))</f>
        <v>http://www.theosch.auth.gr/</v>
      </c>
      <c r="B32" s="206" t="str">
        <f t="shared" si="0"/>
        <v>i</v>
      </c>
      <c r="C32" s="274">
        <v>103</v>
      </c>
      <c r="D32" s="275" t="str">
        <f>IF(ISNA(VLOOKUP($C32,BASEIS!$A$2:$E$475,3,FALSE))," ",VLOOKUP($C32,BASEIS!$A$2:$E$475,3,FALSE))</f>
        <v>ΘΕΟΛΟΓΙΑΣ (ΘΕΣΣΑΛΟΝΙΚΗ)</v>
      </c>
      <c r="E32" s="276" t="str">
        <f>IF(ISNA(VLOOKUP($C32,BASEIS!$A$2:$E$475,2,FALSE))," ",VLOOKUP($C32,BASEIS!$A$2:$E$475,2,FALSE))</f>
        <v>ΑΡΙΣΤΟΤΕΛΕΙΟ ΠΑΝΕΠΙΣΤΗΜΙΟ ΘΕΣΣΑΛΟΝΙΚΗΣ</v>
      </c>
      <c r="F32" s="277">
        <f>IF(ISNA(VLOOKUP($C32,BASEIS!$A$2:$E$475,4,FALSE))," ",VLOOKUP($C32,BASEIS!$A$2:$E$475,4,FALSE))</f>
        <v>11275</v>
      </c>
      <c r="G32" s="278">
        <f>IF(ISNA(VLOOKUP($C32,BASEIS!$A$2:$E$475,5,FALSE))," ",VLOOKUP($C32,BASEIS!$A$2:$E$475,5,FALSE))</f>
        <v>11462</v>
      </c>
      <c r="H32" s="64"/>
      <c r="I32" s="279">
        <f t="shared" si="1"/>
        <v>-11462</v>
      </c>
      <c r="J32" s="172">
        <f t="shared" si="2"/>
        <v>2</v>
      </c>
      <c r="K32" s="224" t="str">
        <f t="shared" si="3"/>
        <v/>
      </c>
      <c r="N32" s="76"/>
    </row>
    <row r="33" spans="1:14" ht="26.1" customHeight="1">
      <c r="A33" s="66" t="str">
        <f>IF(ISNA(VLOOKUP($C33,BASEIS!$A$2:$G$475,3,FALSE))," ",VLOOKUP($C33,BASEIS!$A$2:$G$475,7,FALSE))</f>
        <v>http://www.theol.uoa.gr/</v>
      </c>
      <c r="B33" s="206" t="str">
        <f t="shared" si="0"/>
        <v>i</v>
      </c>
      <c r="C33" s="274">
        <v>101</v>
      </c>
      <c r="D33" s="275" t="str">
        <f>IF(ISNA(VLOOKUP($C33,BASEIS!$A$2:$E$475,3,FALSE))," ",VLOOKUP($C33,BASEIS!$A$2:$E$475,3,FALSE))</f>
        <v>ΘΕΟΛΟΓΙΑΣ (ΑΘΗΝΑ)</v>
      </c>
      <c r="E33" s="276" t="str">
        <f>IF(ISNA(VLOOKUP($C33,BASEIS!$A$2:$E$475,2,FALSE))," ",VLOOKUP($C33,BASEIS!$A$2:$E$475,2,FALSE))</f>
        <v>ΕΘΝΙΚΟ &amp; ΚΑΠΟΔΙΣΤΡΙΑΚΟ ΠΑΝΕΠΙΣΤΗΜΙΟ ΑΘΗΝΩΝ</v>
      </c>
      <c r="F33" s="277">
        <f>IF(ISNA(VLOOKUP($C33,BASEIS!$A$2:$E$475,4,FALSE))," ",VLOOKUP($C33,BASEIS!$A$2:$E$475,4,FALSE))</f>
        <v>11515</v>
      </c>
      <c r="G33" s="278">
        <f>IF(ISNA(VLOOKUP($C33,BASEIS!$A$2:$E$475,5,FALSE))," ",VLOOKUP($C33,BASEIS!$A$2:$E$475,5,FALSE))</f>
        <v>11472</v>
      </c>
      <c r="H33" s="64"/>
      <c r="I33" s="279">
        <f t="shared" si="1"/>
        <v>-11472</v>
      </c>
      <c r="J33" s="172">
        <f t="shared" si="2"/>
        <v>2</v>
      </c>
      <c r="K33" s="224" t="str">
        <f t="shared" si="3"/>
        <v/>
      </c>
      <c r="N33" s="76"/>
    </row>
    <row r="34" spans="1:14" ht="26.1" customHeight="1">
      <c r="A34" s="66" t="str">
        <f>IF(ISNA(VLOOKUP($C34,BASEIS!$A$2:$G$475,3,FALSE))," ",VLOOKUP($C34,BASEIS!$A$2:$G$475,7,FALSE))</f>
        <v>http://www.culture.uwg.gr</v>
      </c>
      <c r="B34" s="206" t="str">
        <f t="shared" si="0"/>
        <v>i</v>
      </c>
      <c r="C34" s="274">
        <v>368</v>
      </c>
      <c r="D34" s="275" t="str">
        <f>IF(ISNA(VLOOKUP($C34,BASEIS!$A$2:$E$475,3,FALSE))," ",VLOOKUP($C34,BASEIS!$A$2:$E$475,3,FALSE))</f>
        <v>ΔΙΑΧΕΙΡΙΣΗΣ ΠΟΛΙΤΙΣΜΙΚΟΥ ΠΕΡΙΒΑΛΛΟΝΤΟΣ ΚΑΙ ΝΕΩΝ ΤΕΧΝΟΛΟΓΙΩΝ (ΑΓΡΙΝΙΟ)</v>
      </c>
      <c r="E34" s="276" t="str">
        <f>IF(ISNA(VLOOKUP($C34,BASEIS!$A$2:$E$475,2,FALSE))," ",VLOOKUP($C34,BASEIS!$A$2:$E$475,2,FALSE))</f>
        <v>ΠΑΝΕΠΙΣΤΗΜΙΟ ΠΑΤΡΩΝ</v>
      </c>
      <c r="F34" s="277">
        <f>IF(ISNA(VLOOKUP($C34,BASEIS!$A$2:$E$475,4,FALSE))," ",VLOOKUP($C34,BASEIS!$A$2:$E$475,4,FALSE))</f>
        <v>11066</v>
      </c>
      <c r="G34" s="278">
        <f>IF(ISNA(VLOOKUP($C34,BASEIS!$A$2:$E$475,5,FALSE))," ",VLOOKUP($C34,BASEIS!$A$2:$E$475,5,FALSE))</f>
        <v>11489</v>
      </c>
      <c r="H34" s="64"/>
      <c r="I34" s="279">
        <f t="shared" si="1"/>
        <v>-11489</v>
      </c>
      <c r="J34" s="172">
        <f t="shared" si="2"/>
        <v>2</v>
      </c>
      <c r="K34" s="224" t="str">
        <f t="shared" si="3"/>
        <v/>
      </c>
      <c r="N34" s="76"/>
    </row>
    <row r="35" spans="1:14" ht="26.1" customHeight="1">
      <c r="A35" s="66" t="str">
        <f>IF(ISNA(VLOOKUP($C35,BASEIS!$A$2:$G$475,3,FALSE))," ",VLOOKUP($C35,BASEIS!$A$2:$G$475,7,FALSE))</f>
        <v>http://www.soctheol.uoa.gr</v>
      </c>
      <c r="B35" s="206" t="str">
        <f t="shared" si="0"/>
        <v>i</v>
      </c>
      <c r="C35" s="274">
        <v>105</v>
      </c>
      <c r="D35" s="275" t="str">
        <f>IF(ISNA(VLOOKUP($C35,BASEIS!$A$2:$E$475,3,FALSE))," ",VLOOKUP($C35,BASEIS!$A$2:$E$475,3,FALSE))</f>
        <v>ΚΟΙΝΩΝΙΚΗΣ ΘΕΟΛΟΓΙΑΣ (ΑΘΗΝΑ)</v>
      </c>
      <c r="E35" s="276" t="str">
        <f>IF(ISNA(VLOOKUP($C35,BASEIS!$A$2:$E$475,2,FALSE))," ",VLOOKUP($C35,BASEIS!$A$2:$E$475,2,FALSE))</f>
        <v>ΕΘΝΙΚΟ &amp; ΚΑΠΟΔΙΣΤΡΙΑΚΟ ΠΑΝΕΠΙΣΤΗΜΙΟ ΑΘΗΝΩΝ</v>
      </c>
      <c r="F35" s="277">
        <f>IF(ISNA(VLOOKUP($C35,BASEIS!$A$2:$E$475,4,FALSE))," ",VLOOKUP($C35,BASEIS!$A$2:$E$475,4,FALSE))</f>
        <v>11131</v>
      </c>
      <c r="G35" s="278">
        <f>IF(ISNA(VLOOKUP($C35,BASEIS!$A$2:$E$475,5,FALSE))," ",VLOOKUP($C35,BASEIS!$A$2:$E$475,5,FALSE))</f>
        <v>11506</v>
      </c>
      <c r="H35" s="64"/>
      <c r="I35" s="279">
        <f t="shared" si="1"/>
        <v>-11506</v>
      </c>
      <c r="J35" s="172">
        <f t="shared" si="2"/>
        <v>2</v>
      </c>
      <c r="K35" s="224" t="str">
        <f t="shared" si="3"/>
        <v/>
      </c>
      <c r="N35" s="76"/>
    </row>
    <row r="36" spans="1:14" ht="26.1" customHeight="1">
      <c r="A36" s="66" t="str">
        <f>IF(ISNA(VLOOKUP($C36,BASEIS!$A$2:$G$475,3,FALSE))," ",VLOOKUP($C36,BASEIS!$A$2:$G$475,7,FALSE))</f>
        <v>http://www.eled.duth.gr/</v>
      </c>
      <c r="B36" s="206" t="str">
        <f t="shared" si="0"/>
        <v>i</v>
      </c>
      <c r="C36" s="274">
        <v>142</v>
      </c>
      <c r="D36" s="275" t="str">
        <f>IF(ISNA(VLOOKUP($C36,BASEIS!$A$2:$E$475,3,FALSE))," ",VLOOKUP($C36,BASEIS!$A$2:$E$475,3,FALSE))</f>
        <v>ΠΑΙΔΑΓΩΓΙΚΟ ΔΗΜΟΤΙΚΗΣ ΕΚΠΑΙΔΕΥΣΗΣ (ΑΛΕΞΑΝΔΡΟΥΠΟΛΗ)</v>
      </c>
      <c r="E36" s="276" t="str">
        <f>IF(ISNA(VLOOKUP($C36,BASEIS!$A$2:$E$475,2,FALSE))," ",VLOOKUP($C36,BASEIS!$A$2:$E$475,2,FALSE))</f>
        <v>ΔΗΜΟΚΡΙΤΕΙΟ ΠΑΝΕΠΙΣΤΗΜΙΟ ΘΡΑΚΗΣ</v>
      </c>
      <c r="F36" s="277">
        <f>IF(ISNA(VLOOKUP($C36,BASEIS!$A$2:$E$475,4,FALSE))," ",VLOOKUP($C36,BASEIS!$A$2:$E$475,4,FALSE))</f>
        <v>10327</v>
      </c>
      <c r="G36" s="278">
        <f>IF(ISNA(VLOOKUP($C36,BASEIS!$A$2:$E$475,5,FALSE))," ",VLOOKUP($C36,BASEIS!$A$2:$E$475,5,FALSE))</f>
        <v>11613</v>
      </c>
      <c r="H36" s="64"/>
      <c r="I36" s="279">
        <f t="shared" si="1"/>
        <v>-11613</v>
      </c>
      <c r="J36" s="172">
        <f t="shared" si="2"/>
        <v>2</v>
      </c>
      <c r="K36" s="224" t="str">
        <f t="shared" si="3"/>
        <v/>
      </c>
      <c r="N36" s="76"/>
    </row>
    <row r="37" spans="1:14" ht="26.1" customHeight="1">
      <c r="A37" s="66" t="str">
        <f>IF(ISNA(VLOOKUP($C37,BASEIS!$A$2:$G$475,3,FALSE))," ",VLOOKUP($C37,BASEIS!$A$2:$G$475,7,FALSE))</f>
        <v>http://tab.ionio.gr/</v>
      </c>
      <c r="B37" s="206" t="str">
        <f t="shared" si="0"/>
        <v>i</v>
      </c>
      <c r="C37" s="274">
        <v>342</v>
      </c>
      <c r="D37" s="275" t="str">
        <f>IF(ISNA(VLOOKUP($C37,BASEIS!$A$2:$E$475,3,FALSE))," ",VLOOKUP($C37,BASEIS!$A$2:$E$475,3,FALSE))</f>
        <v>ΑΡΧΕΙΟΝΟΜΙΑΣ, ΒΙΒΛΙΟΘΗΚΟΝΟΜΙΑΣ ΚΑΙ ΜΟΥΣΕΙΟΛΟΓΙΑΣ (ΚΕΡΚΥΡΑ)</v>
      </c>
      <c r="E37" s="276" t="str">
        <f>IF(ISNA(VLOOKUP($C37,BASEIS!$A$2:$E$475,2,FALSE))," ",VLOOKUP($C37,BASEIS!$A$2:$E$475,2,FALSE))</f>
        <v>ΙΟΝΙΟ ΠΑΝΕΠΙΣΤΗΜΙΟ</v>
      </c>
      <c r="F37" s="277">
        <f>IF(ISNA(VLOOKUP($C37,BASEIS!$A$2:$E$475,4,FALSE))," ",VLOOKUP($C37,BASEIS!$A$2:$E$475,4,FALSE))</f>
        <v>11352</v>
      </c>
      <c r="G37" s="278">
        <f>IF(ISNA(VLOOKUP($C37,BASEIS!$A$2:$E$475,5,FALSE))," ",VLOOKUP($C37,BASEIS!$A$2:$E$475,5,FALSE))</f>
        <v>11652</v>
      </c>
      <c r="H37" s="64"/>
      <c r="I37" s="279">
        <f t="shared" si="1"/>
        <v>-11652</v>
      </c>
      <c r="J37" s="172">
        <f t="shared" si="2"/>
        <v>2</v>
      </c>
      <c r="K37" s="224" t="str">
        <f t="shared" si="3"/>
        <v/>
      </c>
      <c r="N37" s="76"/>
    </row>
    <row r="38" spans="1:14" ht="26.1" customHeight="1">
      <c r="A38" s="66" t="str">
        <f>IF(ISNA(VLOOKUP($C38,BASEIS!$A$2:$G$475,3,FALSE))," ",VLOOKUP($C38,BASEIS!$A$2:$G$475,7,FALSE))</f>
        <v>http://www.ecedu.upatras.gr/</v>
      </c>
      <c r="B38" s="206" t="str">
        <f t="shared" si="0"/>
        <v>i</v>
      </c>
      <c r="C38" s="274">
        <v>136</v>
      </c>
      <c r="D38" s="275" t="str">
        <f>IF(ISNA(VLOOKUP($C38,BASEIS!$A$2:$E$475,3,FALSE))," ",VLOOKUP($C38,BASEIS!$A$2:$E$475,3,FALSE))</f>
        <v>ΕΠΙΣΤΗΜΩΝ ΤΗΣ ΕΚΠΑΙΔΕΥΣΗΣ ΚΑΙ ΤΗΣ ΑΓΩΓΗΣ ΣΤΗΝ ΠΡΟΣΧΟΛΙΚΗ ΗΛΙΚΙΑ (ΠΑΤΡΑ)</v>
      </c>
      <c r="E38" s="276" t="str">
        <f>IF(ISNA(VLOOKUP($C38,BASEIS!$A$2:$E$475,2,FALSE))," ",VLOOKUP($C38,BASEIS!$A$2:$E$475,2,FALSE))</f>
        <v>ΠΑΝΕΠΙΣΤΗΜΙΟ ΠΑΤΡΩΝ</v>
      </c>
      <c r="F38" s="277">
        <f>IF(ISNA(VLOOKUP($C38,BASEIS!$A$2:$E$475,4,FALSE))," ",VLOOKUP($C38,BASEIS!$A$2:$E$475,4,FALSE))</f>
        <v>10396</v>
      </c>
      <c r="G38" s="278">
        <f>IF(ISNA(VLOOKUP($C38,BASEIS!$A$2:$E$475,5,FALSE))," ",VLOOKUP($C38,BASEIS!$A$2:$E$475,5,FALSE))</f>
        <v>11815</v>
      </c>
      <c r="H38" s="64"/>
      <c r="I38" s="279">
        <f t="shared" si="1"/>
        <v>-11815</v>
      </c>
      <c r="J38" s="172">
        <f t="shared" si="2"/>
        <v>2</v>
      </c>
      <c r="K38" s="224" t="str">
        <f t="shared" si="3"/>
        <v/>
      </c>
      <c r="N38" s="76"/>
    </row>
    <row r="39" spans="1:14" ht="26.1" customHeight="1">
      <c r="A39" s="66" t="str">
        <f>IF(ISNA(VLOOKUP($C39,BASEIS!$A$2:$G$475,3,FALSE))," ",VLOOKUP($C39,BASEIS!$A$2:$G$475,7,FALSE))</f>
        <v>http://ts.uop.gr/</v>
      </c>
      <c r="B39" s="206" t="str">
        <f t="shared" si="0"/>
        <v>i</v>
      </c>
      <c r="C39" s="274">
        <v>362</v>
      </c>
      <c r="D39" s="275" t="str">
        <f>IF(ISNA(VLOOKUP($C39,BASEIS!$A$2:$E$475,3,FALSE))," ",VLOOKUP($C39,BASEIS!$A$2:$E$475,3,FALSE))</f>
        <v>ΘΕΑΤΡΙΚΩΝ ΣΠΟΥΔΩΝ (ΝΑΥΠΛΙΟ)</v>
      </c>
      <c r="E39" s="276" t="str">
        <f>IF(ISNA(VLOOKUP($C39,BASEIS!$A$2:$E$475,2,FALSE))," ",VLOOKUP($C39,BASEIS!$A$2:$E$475,2,FALSE))</f>
        <v>ΠΑΝΕΠΙΣΤΗΜΙΟ ΠΕΛΟΠΟΝΝΗΣΟΥ</v>
      </c>
      <c r="F39" s="277">
        <f>IF(ISNA(VLOOKUP($C39,BASEIS!$A$2:$E$475,4,FALSE))," ",VLOOKUP($C39,BASEIS!$A$2:$E$475,4,FALSE))</f>
        <v>11338</v>
      </c>
      <c r="G39" s="278">
        <f>IF(ISNA(VLOOKUP($C39,BASEIS!$A$2:$E$475,5,FALSE))," ",VLOOKUP($C39,BASEIS!$A$2:$E$475,5,FALSE))</f>
        <v>11838</v>
      </c>
      <c r="H39" s="64"/>
      <c r="I39" s="279">
        <f t="shared" si="1"/>
        <v>-11838</v>
      </c>
      <c r="J39" s="172">
        <f t="shared" si="2"/>
        <v>2</v>
      </c>
      <c r="K39" s="224" t="str">
        <f t="shared" si="3"/>
        <v/>
      </c>
      <c r="N39" s="76"/>
    </row>
    <row r="40" spans="1:14" ht="26.1" customHeight="1">
      <c r="A40" s="66" t="str">
        <f>IF(ISNA(VLOOKUP($C40,BASEIS!$A$2:$G$475,3,FALSE))," ",VLOOKUP($C40,BASEIS!$A$2:$G$475,7,FALSE))</f>
        <v>http://www.rhodes.aegean.gr</v>
      </c>
      <c r="B40" s="206" t="str">
        <f t="shared" si="0"/>
        <v>i</v>
      </c>
      <c r="C40" s="274">
        <v>181</v>
      </c>
      <c r="D40" s="275" t="str">
        <f>IF(ISNA(VLOOKUP($C40,BASEIS!$A$2:$E$475,3,FALSE))," ",VLOOKUP($C40,BASEIS!$A$2:$E$475,3,FALSE))</f>
        <v>ΜΕΣΟΓΕΙΑΚΩΝ ΣΠΟΥΔΩΝ (ΡΟΔΟΣ)</v>
      </c>
      <c r="E40" s="276" t="str">
        <f>IF(ISNA(VLOOKUP($C40,BASEIS!$A$2:$E$475,2,FALSE))," ",VLOOKUP($C40,BASEIS!$A$2:$E$475,2,FALSE))</f>
        <v>ΠΑΝΕΠΙΣΤΗΜΙΟ ΑΙΓΑΙΟΥ</v>
      </c>
      <c r="F40" s="277">
        <f>IF(ISNA(VLOOKUP($C40,BASEIS!$A$2:$E$475,4,FALSE))," ",VLOOKUP($C40,BASEIS!$A$2:$E$475,4,FALSE))</f>
        <v>11433</v>
      </c>
      <c r="G40" s="278">
        <f>IF(ISNA(VLOOKUP($C40,BASEIS!$A$2:$E$475,5,FALSE))," ",VLOOKUP($C40,BASEIS!$A$2:$E$475,5,FALSE))</f>
        <v>11865</v>
      </c>
      <c r="H40" s="64"/>
      <c r="I40" s="279">
        <f t="shared" si="1"/>
        <v>-11865</v>
      </c>
      <c r="J40" s="172">
        <f t="shared" si="2"/>
        <v>2</v>
      </c>
      <c r="K40" s="224" t="str">
        <f t="shared" si="3"/>
        <v/>
      </c>
      <c r="N40" s="76"/>
    </row>
    <row r="41" spans="1:14" ht="26.1" customHeight="1">
      <c r="A41" s="66" t="str">
        <f>IF(ISNA(VLOOKUP($C41,BASEIS!$A$2:$G$475,3,FALSE))," ",VLOOKUP($C41,BASEIS!$A$2:$G$475,7,FALSE))</f>
        <v>http://www.edc.uoc.gr/ptde/index.php?id=6,0,0,1,0,0</v>
      </c>
      <c r="B41" s="206" t="str">
        <f t="shared" si="0"/>
        <v>i</v>
      </c>
      <c r="C41" s="274">
        <v>132</v>
      </c>
      <c r="D41" s="275" t="str">
        <f>IF(ISNA(VLOOKUP($C41,BASEIS!$A$2:$E$475,3,FALSE))," ",VLOOKUP($C41,BASEIS!$A$2:$E$475,3,FALSE))</f>
        <v>ΠΑΙΔΑΓΩΓΙΚΟ ΔΗΜΟΤΙΚΗΣ ΕΚΠΑΙΔΕΥΣΗΣ (ΡΕΘΥΜΝΟ)</v>
      </c>
      <c r="E41" s="276" t="str">
        <f>IF(ISNA(VLOOKUP($C41,BASEIS!$A$2:$E$475,2,FALSE))," ",VLOOKUP($C41,BASEIS!$A$2:$E$475,2,FALSE))</f>
        <v>ΠΑΝΕΠΙΣΤΗΜΙΟ ΚΡΗΤΗΣ</v>
      </c>
      <c r="F41" s="277">
        <f>IF(ISNA(VLOOKUP($C41,BASEIS!$A$2:$E$475,4,FALSE))," ",VLOOKUP($C41,BASEIS!$A$2:$E$475,4,FALSE))</f>
        <v>10985</v>
      </c>
      <c r="G41" s="278">
        <f>IF(ISNA(VLOOKUP($C41,BASEIS!$A$2:$E$475,5,FALSE))," ",VLOOKUP($C41,BASEIS!$A$2:$E$475,5,FALSE))</f>
        <v>12060</v>
      </c>
      <c r="H41" s="64"/>
      <c r="I41" s="279">
        <f t="shared" si="1"/>
        <v>-12060</v>
      </c>
      <c r="J41" s="172">
        <f t="shared" si="2"/>
        <v>2</v>
      </c>
      <c r="K41" s="224" t="str">
        <f t="shared" si="3"/>
        <v/>
      </c>
      <c r="N41" s="76"/>
    </row>
    <row r="42" spans="1:14" ht="26.1" customHeight="1">
      <c r="A42" s="66" t="str">
        <f>IF(ISNA(VLOOKUP($C42,BASEIS!$A$2:$G$475,3,FALSE))," ",VLOOKUP($C42,BASEIS!$A$2:$G$475,7,FALSE))</f>
        <v>http://www.aegean.gr/social-anthropology/</v>
      </c>
      <c r="B42" s="206" t="str">
        <f t="shared" si="0"/>
        <v>i</v>
      </c>
      <c r="C42" s="274">
        <v>167</v>
      </c>
      <c r="D42" s="275" t="str">
        <f>IF(ISNA(VLOOKUP($C42,BASEIS!$A$2:$E$475,3,FALSE))," ",VLOOKUP($C42,BASEIS!$A$2:$E$475,3,FALSE))</f>
        <v>ΚΟΙΝΩΝΙΚΗΣ ΑΝΘΡΩΠΟΛΟΓΙΑΣ ΚΑΙ ΙΣΤΟΡΙΑΣ (ΜΥΤΙΛΗΝΗ)</v>
      </c>
      <c r="E42" s="276" t="str">
        <f>IF(ISNA(VLOOKUP($C42,BASEIS!$A$2:$E$475,2,FALSE))," ",VLOOKUP($C42,BASEIS!$A$2:$E$475,2,FALSE))</f>
        <v>ΠΑΝΕΠΙΣΤΗΜΙΟ ΑΙΓΑΙΟΥ</v>
      </c>
      <c r="F42" s="277">
        <f>IF(ISNA(VLOOKUP($C42,BASEIS!$A$2:$E$475,4,FALSE))," ",VLOOKUP($C42,BASEIS!$A$2:$E$475,4,FALSE))</f>
        <v>11682</v>
      </c>
      <c r="G42" s="278">
        <f>IF(ISNA(VLOOKUP($C42,BASEIS!$A$2:$E$475,5,FALSE))," ",VLOOKUP($C42,BASEIS!$A$2:$E$475,5,FALSE))</f>
        <v>12121</v>
      </c>
      <c r="H42" s="64"/>
      <c r="I42" s="279">
        <f t="shared" si="1"/>
        <v>-12121</v>
      </c>
      <c r="J42" s="172">
        <f t="shared" si="2"/>
        <v>2</v>
      </c>
      <c r="K42" s="224" t="str">
        <f t="shared" si="3"/>
        <v/>
      </c>
      <c r="N42" s="76"/>
    </row>
    <row r="43" spans="1:14" ht="26.1" customHeight="1">
      <c r="A43" s="66" t="str">
        <f>IF(ISNA(VLOOKUP($C43,BASEIS!$A$2:$G$475,3,FALSE))," ",VLOOKUP($C43,BASEIS!$A$2:$G$475,7,FALSE))</f>
        <v>http://www.theaterst.upatras.gr/</v>
      </c>
      <c r="B43" s="206" t="str">
        <f t="shared" si="0"/>
        <v>i</v>
      </c>
      <c r="C43" s="274">
        <v>169</v>
      </c>
      <c r="D43" s="275" t="str">
        <f>IF(ISNA(VLOOKUP($C43,BASEIS!$A$2:$E$475,3,FALSE))," ",VLOOKUP($C43,BASEIS!$A$2:$E$475,3,FALSE))</f>
        <v>ΘΕΑΤΡΙΚΩΝ ΣΠΟΥΔΩΝ (ΠΑΤΡΑ)</v>
      </c>
      <c r="E43" s="276" t="str">
        <f>IF(ISNA(VLOOKUP($C43,BASEIS!$A$2:$E$475,2,FALSE))," ",VLOOKUP($C43,BASEIS!$A$2:$E$475,2,FALSE))</f>
        <v>ΠΑΝΕΠΙΣΤΗΜΙΟ ΠΑΤΡΩΝ</v>
      </c>
      <c r="F43" s="277">
        <f>IF(ISNA(VLOOKUP($C43,BASEIS!$A$2:$E$475,4,FALSE))," ",VLOOKUP($C43,BASEIS!$A$2:$E$475,4,FALSE))</f>
        <v>11752</v>
      </c>
      <c r="G43" s="278">
        <f>IF(ISNA(VLOOKUP($C43,BASEIS!$A$2:$E$475,5,FALSE))," ",VLOOKUP($C43,BASEIS!$A$2:$E$475,5,FALSE))</f>
        <v>12124</v>
      </c>
      <c r="H43" s="64"/>
      <c r="I43" s="279">
        <f t="shared" si="1"/>
        <v>-12124</v>
      </c>
      <c r="J43" s="172">
        <f t="shared" si="2"/>
        <v>2</v>
      </c>
      <c r="K43" s="224" t="str">
        <f t="shared" si="3"/>
        <v/>
      </c>
      <c r="N43" s="76"/>
    </row>
    <row r="44" spans="1:14" ht="26.1" customHeight="1">
      <c r="A44" s="66" t="str">
        <f>IF(ISNA(VLOOKUP($C44,BASEIS!$A$2:$G$475,3,FALSE))," ",VLOOKUP($C44,BASEIS!$A$2:$G$475,7,FALSE))</f>
        <v>http://www.ionio.gr/depts/avarts</v>
      </c>
      <c r="B44" s="206" t="str">
        <f t="shared" si="0"/>
        <v>i</v>
      </c>
      <c r="C44" s="274">
        <v>367</v>
      </c>
      <c r="D44" s="275" t="str">
        <f>IF(ISNA(VLOOKUP($C44,BASEIS!$A$2:$E$475,3,FALSE))," ",VLOOKUP($C44,BASEIS!$A$2:$E$475,3,FALSE))</f>
        <v>ΤΕΧΝΩΝ ΗΧΟΥ ΚΑΙ ΕΙΚΟΝΑΣ (ΚΕΡΚΥΡΑ)</v>
      </c>
      <c r="E44" s="276" t="str">
        <f>IF(ISNA(VLOOKUP($C44,BASEIS!$A$2:$E$475,2,FALSE))," ",VLOOKUP($C44,BASEIS!$A$2:$E$475,2,FALSE))</f>
        <v>ΙΟΝΙΟ ΠΑΝΕΠΙΣΤΗΜΙΟ</v>
      </c>
      <c r="F44" s="277">
        <f>IF(ISNA(VLOOKUP($C44,BASEIS!$A$2:$E$475,4,FALSE))," ",VLOOKUP($C44,BASEIS!$A$2:$E$475,4,FALSE))</f>
        <v>12056</v>
      </c>
      <c r="G44" s="278">
        <f>IF(ISNA(VLOOKUP($C44,BASEIS!$A$2:$E$475,5,FALSE))," ",VLOOKUP($C44,BASEIS!$A$2:$E$475,5,FALSE))</f>
        <v>12297</v>
      </c>
      <c r="H44" s="64"/>
      <c r="I44" s="279">
        <f t="shared" si="1"/>
        <v>-12297</v>
      </c>
      <c r="J44" s="172">
        <f t="shared" si="2"/>
        <v>2</v>
      </c>
      <c r="K44" s="224" t="str">
        <f t="shared" si="3"/>
        <v/>
      </c>
      <c r="N44" s="76"/>
    </row>
    <row r="45" spans="1:14" ht="26.1" customHeight="1">
      <c r="A45" s="66" t="str">
        <f>IF(ISNA(VLOOKUP($C45,BASEIS!$A$2:$G$475,3,FALSE))," ",VLOOKUP($C45,BASEIS!$A$2:$G$475,7,FALSE))</f>
        <v>http://www.bscc.duth.gr/</v>
      </c>
      <c r="B45" s="206" t="str">
        <f t="shared" si="0"/>
        <v>i</v>
      </c>
      <c r="C45" s="274">
        <v>186</v>
      </c>
      <c r="D45" s="275" t="str">
        <f>IF(ISNA(VLOOKUP($C45,BASEIS!$A$2:$E$475,3,FALSE))," ",VLOOKUP($C45,BASEIS!$A$2:$E$475,3,FALSE))</f>
        <v>ΓΛΩΣΣΑΣ, ΦΙΛΟΛΟΓΙΑΣ ΚΑΙ ΠΟΛΙΤΙΣΜΟΥ ΠΑΡΕΥΞΕΙΝΙΩΝ ΧΩΡΩΝ (ΚΟΜΟΤΗΝΗ)</v>
      </c>
      <c r="E45" s="276" t="str">
        <f>IF(ISNA(VLOOKUP($C45,BASEIS!$A$2:$E$475,2,FALSE))," ",VLOOKUP($C45,BASEIS!$A$2:$E$475,2,FALSE))</f>
        <v>ΔΗΜΟΚΡΙΤΕΙΟ ΠΑΝΕΠΙΣΤΗΜΙΟ ΘΡΑΚΗΣ</v>
      </c>
      <c r="F45" s="277">
        <f>IF(ISNA(VLOOKUP($C45,BASEIS!$A$2:$E$475,4,FALSE))," ",VLOOKUP($C45,BASEIS!$A$2:$E$475,4,FALSE))</f>
        <v>12130</v>
      </c>
      <c r="G45" s="278">
        <f>IF(ISNA(VLOOKUP($C45,BASEIS!$A$2:$E$475,5,FALSE))," ",VLOOKUP($C45,BASEIS!$A$2:$E$475,5,FALSE))</f>
        <v>12374</v>
      </c>
      <c r="H45" s="64"/>
      <c r="I45" s="279">
        <f t="shared" si="1"/>
        <v>-12374</v>
      </c>
      <c r="J45" s="172">
        <f t="shared" si="2"/>
        <v>2</v>
      </c>
      <c r="K45" s="224" t="str">
        <f t="shared" si="3"/>
        <v/>
      </c>
      <c r="N45" s="76"/>
    </row>
    <row r="46" spans="1:14" ht="26.1" customHeight="1">
      <c r="A46" s="66" t="str">
        <f>IF(ISNA(VLOOKUP($C46,BASEIS!$A$2:$G$475,3,FALSE))," ",VLOOKUP($C46,BASEIS!$A$2:$G$475,7,FALSE))</f>
        <v>http://www.soc.aegean.gr/</v>
      </c>
      <c r="B46" s="206" t="str">
        <f t="shared" si="0"/>
        <v>i</v>
      </c>
      <c r="C46" s="274">
        <v>348</v>
      </c>
      <c r="D46" s="275" t="str">
        <f>IF(ISNA(VLOOKUP($C46,BASEIS!$A$2:$E$475,3,FALSE))," ",VLOOKUP($C46,BASEIS!$A$2:$E$475,3,FALSE))</f>
        <v>ΚΟΙΝΩΝΙΟΛΟΓΙΑΣ (ΜΥΤΙΛΗΝΗ)</v>
      </c>
      <c r="E46" s="276" t="str">
        <f>IF(ISNA(VLOOKUP($C46,BASEIS!$A$2:$E$475,2,FALSE))," ",VLOOKUP($C46,BASEIS!$A$2:$E$475,2,FALSE))</f>
        <v>ΠΑΝΕΠΙΣΤΗΜΙΟ ΑΙΓΑΙΟΥ</v>
      </c>
      <c r="F46" s="277">
        <f>IF(ISNA(VLOOKUP($C46,BASEIS!$A$2:$E$475,4,FALSE))," ",VLOOKUP($C46,BASEIS!$A$2:$E$475,4,FALSE))</f>
        <v>12010</v>
      </c>
      <c r="G46" s="278">
        <f>IF(ISNA(VLOOKUP($C46,BASEIS!$A$2:$E$475,5,FALSE))," ",VLOOKUP($C46,BASEIS!$A$2:$E$475,5,FALSE))</f>
        <v>12376</v>
      </c>
      <c r="H46" s="64"/>
      <c r="I46" s="279">
        <f t="shared" si="1"/>
        <v>-12376</v>
      </c>
      <c r="J46" s="172">
        <f t="shared" si="2"/>
        <v>2</v>
      </c>
      <c r="K46" s="224" t="str">
        <f t="shared" si="3"/>
        <v/>
      </c>
      <c r="N46" s="76"/>
    </row>
    <row r="47" spans="1:14" ht="26.1" customHeight="1">
      <c r="A47" s="66" t="str">
        <f>IF(ISNA(VLOOKUP($C47,BASEIS!$A$2:$G$475,3,FALSE))," ",VLOOKUP($C47,BASEIS!$A$2:$G$475,7,FALSE))</f>
        <v>http://ptde.uoi.gr/</v>
      </c>
      <c r="B47" s="206" t="str">
        <f t="shared" si="0"/>
        <v>i</v>
      </c>
      <c r="C47" s="274">
        <v>130</v>
      </c>
      <c r="D47" s="275" t="str">
        <f>IF(ISNA(VLOOKUP($C47,BASEIS!$A$2:$E$475,3,FALSE))," ",VLOOKUP($C47,BASEIS!$A$2:$E$475,3,FALSE))</f>
        <v>ΠΑΙΔΑΓΩΓΙΚΟ ΔΗΜΟΤΙΚΗΣ ΕΚΠΑΙΔΕΥΣΗΣ (ΙΩΑΝΝΙΝΑ)</v>
      </c>
      <c r="E47" s="276" t="str">
        <f>IF(ISNA(VLOOKUP($C47,BASEIS!$A$2:$E$475,2,FALSE))," ",VLOOKUP($C47,BASEIS!$A$2:$E$475,2,FALSE))</f>
        <v>ΠΑΝΕΠΙΣΤΗΜΙΟ ΙΩΑΝΝΙΝΩΝ</v>
      </c>
      <c r="F47" s="277">
        <f>IF(ISNA(VLOOKUP($C47,BASEIS!$A$2:$E$475,4,FALSE))," ",VLOOKUP($C47,BASEIS!$A$2:$E$475,4,FALSE))</f>
        <v>11425</v>
      </c>
      <c r="G47" s="278">
        <f>IF(ISNA(VLOOKUP($C47,BASEIS!$A$2:$E$475,5,FALSE))," ",VLOOKUP($C47,BASEIS!$A$2:$E$475,5,FALSE))</f>
        <v>12468</v>
      </c>
      <c r="H47" s="64"/>
      <c r="I47" s="279">
        <f t="shared" si="1"/>
        <v>-12468</v>
      </c>
      <c r="J47" s="172">
        <f t="shared" si="2"/>
        <v>2</v>
      </c>
      <c r="K47" s="224" t="str">
        <f t="shared" si="3"/>
        <v/>
      </c>
      <c r="N47" s="76"/>
    </row>
    <row r="48" spans="1:14" ht="26.1" customHeight="1">
      <c r="A48" s="66" t="str">
        <f>IF(ISNA(VLOOKUP($C48,BASEIS!$A$2:$G$475,3,FALSE))," ",VLOOKUP($C48,BASEIS!$A$2:$G$475,7,FALSE))</f>
        <v>http://history.ionio.gr/</v>
      </c>
      <c r="B48" s="206" t="str">
        <f t="shared" si="0"/>
        <v>i</v>
      </c>
      <c r="C48" s="274">
        <v>145</v>
      </c>
      <c r="D48" s="275" t="str">
        <f>IF(ISNA(VLOOKUP($C48,BASEIS!$A$2:$E$475,3,FALSE))," ",VLOOKUP($C48,BASEIS!$A$2:$E$475,3,FALSE))</f>
        <v>ΙΣΤΟΡΙΑΣ (ΚΕΡΚΥΡΑ)</v>
      </c>
      <c r="E48" s="276" t="str">
        <f>IF(ISNA(VLOOKUP($C48,BASEIS!$A$2:$E$475,2,FALSE))," ",VLOOKUP($C48,BASEIS!$A$2:$E$475,2,FALSE))</f>
        <v>ΙΟΝΙΟ ΠΑΝΕΠΙΣΤΗΜΙΟ</v>
      </c>
      <c r="F48" s="277">
        <f>IF(ISNA(VLOOKUP($C48,BASEIS!$A$2:$E$475,4,FALSE))," ",VLOOKUP($C48,BASEIS!$A$2:$E$475,4,FALSE))</f>
        <v>12381</v>
      </c>
      <c r="G48" s="278">
        <f>IF(ISNA(VLOOKUP($C48,BASEIS!$A$2:$E$475,5,FALSE))," ",VLOOKUP($C48,BASEIS!$A$2:$E$475,5,FALSE))</f>
        <v>12648</v>
      </c>
      <c r="H48" s="64"/>
      <c r="I48" s="279">
        <f t="shared" si="1"/>
        <v>-12648</v>
      </c>
      <c r="J48" s="172">
        <f t="shared" si="2"/>
        <v>2</v>
      </c>
      <c r="K48" s="224" t="str">
        <f t="shared" si="3"/>
        <v/>
      </c>
      <c r="N48" s="76"/>
    </row>
    <row r="49" spans="1:14" ht="26.1" customHeight="1">
      <c r="A49" s="66" t="str">
        <f>IF(ISNA(VLOOKUP($C49,BASEIS!$A$2:$G$475,3,FALSE))," ",VLOOKUP($C49,BASEIS!$A$2:$G$475,7,FALSE))</f>
        <v>http://www.he.duth.gr/</v>
      </c>
      <c r="B49" s="206" t="str">
        <f t="shared" si="0"/>
        <v>i</v>
      </c>
      <c r="C49" s="274">
        <v>108</v>
      </c>
      <c r="D49" s="275" t="str">
        <f>IF(ISNA(VLOOKUP($C49,BASEIS!$A$2:$E$475,3,FALSE))," ",VLOOKUP($C49,BASEIS!$A$2:$E$475,3,FALSE))</f>
        <v>ΙΣΤΟΡΙΑΣ ΚΑΙ ΕΘΝΟΛΟΓΙΑΣ (ΚΟΜΟΤΗΝΗ)</v>
      </c>
      <c r="E49" s="276" t="str">
        <f>IF(ISNA(VLOOKUP($C49,BASEIS!$A$2:$E$475,2,FALSE))," ",VLOOKUP($C49,BASEIS!$A$2:$E$475,2,FALSE))</f>
        <v>ΔΗΜΟΚΡΙΤΕΙΟ ΠΑΝΕΠΙΣΤΗΜΙΟ ΘΡΑΚΗΣ</v>
      </c>
      <c r="F49" s="277">
        <f>IF(ISNA(VLOOKUP($C49,BASEIS!$A$2:$E$475,4,FALSE))," ",VLOOKUP($C49,BASEIS!$A$2:$E$475,4,FALSE))</f>
        <v>12787</v>
      </c>
      <c r="G49" s="278">
        <f>IF(ISNA(VLOOKUP($C49,BASEIS!$A$2:$E$475,5,FALSE))," ",VLOOKUP($C49,BASEIS!$A$2:$E$475,5,FALSE))</f>
        <v>12855</v>
      </c>
      <c r="H49" s="64"/>
      <c r="I49" s="279">
        <f t="shared" si="1"/>
        <v>-12855</v>
      </c>
      <c r="J49" s="172">
        <f t="shared" si="2"/>
        <v>2</v>
      </c>
      <c r="K49" s="224" t="str">
        <f t="shared" si="3"/>
        <v/>
      </c>
      <c r="N49" s="76"/>
    </row>
    <row r="50" spans="1:14" ht="26.1" customHeight="1">
      <c r="A50" s="66" t="str">
        <f>IF(ISNA(VLOOKUP($C50,BASEIS!$A$2:$G$475,3,FALSE))," ",VLOOKUP($C50,BASEIS!$A$2:$G$475,7,FALSE))</f>
        <v>http://www.fks.uoc.gr</v>
      </c>
      <c r="B50" s="206" t="str">
        <f t="shared" si="0"/>
        <v>i</v>
      </c>
      <c r="C50" s="274">
        <v>138</v>
      </c>
      <c r="D50" s="275" t="str">
        <f>IF(ISNA(VLOOKUP($C50,BASEIS!$A$2:$E$475,3,FALSE))," ",VLOOKUP($C50,BASEIS!$A$2:$E$475,3,FALSE))</f>
        <v>ΦΙΛΟΣΟΦΙΚΩΝ ΚΑΙ ΚΟΙΝΩΝΙΚΩΝ ΣΠΟΥΔΩΝ (ΡΕΘΥΜΝΟ)</v>
      </c>
      <c r="E50" s="276" t="str">
        <f>IF(ISNA(VLOOKUP($C50,BASEIS!$A$2:$E$475,2,FALSE))," ",VLOOKUP($C50,BASEIS!$A$2:$E$475,2,FALSE))</f>
        <v>ΠΑΝΕΠΙΣΤΗΜΙΟ ΚΡΗΤΗΣ</v>
      </c>
      <c r="F50" s="277">
        <f>IF(ISNA(VLOOKUP($C50,BASEIS!$A$2:$E$475,4,FALSE))," ",VLOOKUP($C50,BASEIS!$A$2:$E$475,4,FALSE))</f>
        <v>12612</v>
      </c>
      <c r="G50" s="278">
        <f>IF(ISNA(VLOOKUP($C50,BASEIS!$A$2:$E$475,5,FALSE))," ",VLOOKUP($C50,BASEIS!$A$2:$E$475,5,FALSE))</f>
        <v>12856</v>
      </c>
      <c r="H50" s="64"/>
      <c r="I50" s="279">
        <f t="shared" si="1"/>
        <v>-12856</v>
      </c>
      <c r="J50" s="172">
        <f t="shared" si="2"/>
        <v>2</v>
      </c>
      <c r="K50" s="224" t="str">
        <f t="shared" si="3"/>
        <v/>
      </c>
      <c r="N50" s="76"/>
    </row>
    <row r="51" spans="1:14" ht="26.1" customHeight="1">
      <c r="A51" s="66" t="str">
        <f>IF(ISNA(VLOOKUP($C51,BASEIS!$A$2:$G$475,3,FALSE))," ",VLOOKUP($C51,BASEIS!$A$2:$G$475,7,FALSE))</f>
        <v>http://www.pre.uth.gr</v>
      </c>
      <c r="B51" s="206" t="str">
        <f t="shared" si="0"/>
        <v>i</v>
      </c>
      <c r="C51" s="274">
        <v>164</v>
      </c>
      <c r="D51" s="275" t="str">
        <f>IF(ISNA(VLOOKUP($C51,BASEIS!$A$2:$E$475,3,FALSE))," ",VLOOKUP($C51,BASEIS!$A$2:$E$475,3,FALSE))</f>
        <v>ΠΑΙΔΑΓΩΓΙΚΟ ΔΗΜΟΤΙΚΗΣ ΕΚΠΑΙΔΕΥΣΗΣ (ΒΟΛΟΣ)</v>
      </c>
      <c r="E51" s="276" t="str">
        <f>IF(ISNA(VLOOKUP($C51,BASEIS!$A$2:$E$475,2,FALSE))," ",VLOOKUP($C51,BASEIS!$A$2:$E$475,2,FALSE))</f>
        <v>ΠΑΝΕΠΙΣΤΗΜΙΟ ΘΕΣΣΑΛΙΑΣ</v>
      </c>
      <c r="F51" s="277">
        <f>IF(ISNA(VLOOKUP($C51,BASEIS!$A$2:$E$475,4,FALSE))," ",VLOOKUP($C51,BASEIS!$A$2:$E$475,4,FALSE))</f>
        <v>11966</v>
      </c>
      <c r="G51" s="278">
        <f>IF(ISNA(VLOOKUP($C51,BASEIS!$A$2:$E$475,5,FALSE))," ",VLOOKUP($C51,BASEIS!$A$2:$E$475,5,FALSE))</f>
        <v>13089</v>
      </c>
      <c r="H51" s="64"/>
      <c r="I51" s="279">
        <f t="shared" si="1"/>
        <v>-13089</v>
      </c>
      <c r="J51" s="172">
        <f t="shared" si="2"/>
        <v>2</v>
      </c>
      <c r="K51" s="224" t="str">
        <f t="shared" si="3"/>
        <v/>
      </c>
      <c r="N51" s="76"/>
    </row>
    <row r="52" spans="1:14" ht="26.1" customHeight="1">
      <c r="A52" s="66" t="str">
        <f>IF(ISNA(VLOOKUP($C52,BASEIS!$A$2:$G$475,3,FALSE))," ",VLOOKUP($C52,BASEIS!$A$2:$G$475,7,FALSE))</f>
        <v>http://www.nured.auth.gr/dp7nured/</v>
      </c>
      <c r="B52" s="206" t="str">
        <f t="shared" si="0"/>
        <v>i</v>
      </c>
      <c r="C52" s="274">
        <v>134</v>
      </c>
      <c r="D52" s="275" t="str">
        <f>IF(ISNA(VLOOKUP($C52,BASEIS!$A$2:$E$475,3,FALSE))," ",VLOOKUP($C52,BASEIS!$A$2:$E$475,3,FALSE))</f>
        <v>ΕΠΙΣΤΗΜΩΝ ΠΡΟΣΧΟΛΙΚΗΣ ΑΓΩΓΗΣ ΚΑΙ ΕΚΠΑΙΔΕΥΣΗΣ (ΘΕΣΣΑΛΟΝΙΚΗ)</v>
      </c>
      <c r="E52" s="276" t="str">
        <f>IF(ISNA(VLOOKUP($C52,BASEIS!$A$2:$E$475,2,FALSE))," ",VLOOKUP($C52,BASEIS!$A$2:$E$475,2,FALSE))</f>
        <v>ΑΡΙΣΤΟΤΕΛΕΙΟ ΠΑΝΕΠΙΣΤΗΜΙΟ ΘΕΣΣΑΛΟΝΙΚΗΣ</v>
      </c>
      <c r="F52" s="277">
        <f>IF(ISNA(VLOOKUP($C52,BASEIS!$A$2:$E$475,4,FALSE))," ",VLOOKUP($C52,BASEIS!$A$2:$E$475,4,FALSE))</f>
        <v>12151</v>
      </c>
      <c r="G52" s="278">
        <f>IF(ISNA(VLOOKUP($C52,BASEIS!$A$2:$E$475,5,FALSE))," ",VLOOKUP($C52,BASEIS!$A$2:$E$475,5,FALSE))</f>
        <v>13116</v>
      </c>
      <c r="H52" s="64"/>
      <c r="I52" s="279">
        <f t="shared" si="1"/>
        <v>-13116</v>
      </c>
      <c r="J52" s="172">
        <f t="shared" si="2"/>
        <v>2</v>
      </c>
      <c r="K52" s="224" t="str">
        <f t="shared" si="3"/>
        <v/>
      </c>
      <c r="N52" s="76"/>
    </row>
    <row r="53" spans="1:14" ht="26.1" customHeight="1">
      <c r="A53" s="66" t="str">
        <f>IF(ISNA(VLOOKUP($C53,BASEIS!$A$2:$G$475,3,FALSE))," ",VLOOKUP($C53,BASEIS!$A$2:$G$475,7,FALSE))</f>
        <v>http://www.soc.uoc.gr/political/</v>
      </c>
      <c r="B53" s="206" t="str">
        <f t="shared" ref="B53:B85" si="5">HYPERLINK(A53,"i")</f>
        <v>i</v>
      </c>
      <c r="C53" s="274">
        <v>351</v>
      </c>
      <c r="D53" s="275" t="str">
        <f>IF(ISNA(VLOOKUP($C53,BASEIS!$A$2:$E$475,3,FALSE))," ",VLOOKUP($C53,BASEIS!$A$2:$E$475,3,FALSE))</f>
        <v>ΠΟΛΙΤΙΚΗΣ ΕΠΙΣΤΗΜΗΣ (ΡΕΘΥΜΝΟ)</v>
      </c>
      <c r="E53" s="276" t="str">
        <f>IF(ISNA(VLOOKUP($C53,BASEIS!$A$2:$E$475,2,FALSE))," ",VLOOKUP($C53,BASEIS!$A$2:$E$475,2,FALSE))</f>
        <v>ΠΑΝΕΠΙΣΤΗΜΙΟ ΚΡΗΤΗΣ</v>
      </c>
      <c r="F53" s="277">
        <f>IF(ISNA(VLOOKUP($C53,BASEIS!$A$2:$E$475,4,FALSE))," ",VLOOKUP($C53,BASEIS!$A$2:$E$475,4,FALSE))</f>
        <v>12517</v>
      </c>
      <c r="G53" s="278">
        <f>IF(ISNA(VLOOKUP($C53,BASEIS!$A$2:$E$475,5,FALSE))," ",VLOOKUP($C53,BASEIS!$A$2:$E$475,5,FALSE))</f>
        <v>13144</v>
      </c>
      <c r="H53" s="64"/>
      <c r="I53" s="279">
        <f t="shared" ref="I53:I85" si="6">$F$2-G53</f>
        <v>-13144</v>
      </c>
      <c r="J53" s="172">
        <f t="shared" ref="J53:J85" si="7">IF(I53&gt;=0,1,2)</f>
        <v>2</v>
      </c>
      <c r="K53" s="224" t="str">
        <f t="shared" ref="K53:K85" si="8">IF(G53=0,"ΝΕΑ ΣΧΟΛΗ","")</f>
        <v/>
      </c>
      <c r="N53" s="76"/>
    </row>
    <row r="54" spans="1:14" ht="26.1" customHeight="1">
      <c r="A54" s="66" t="str">
        <f>IF(ISNA(VLOOKUP($C54,BASEIS!$A$2:$G$475,3,FALSE))," ",VLOOKUP($C54,BASEIS!$A$2:$G$475,7,FALSE))</f>
        <v>http://www.philosophy.upatras.gr/</v>
      </c>
      <c r="B54" s="206" t="str">
        <f t="shared" si="5"/>
        <v>i</v>
      </c>
      <c r="C54" s="274">
        <v>102</v>
      </c>
      <c r="D54" s="275" t="str">
        <f>IF(ISNA(VLOOKUP($C54,BASEIS!$A$2:$E$475,3,FALSE))," ",VLOOKUP($C54,BASEIS!$A$2:$E$475,3,FALSE))</f>
        <v>ΦΙΛΟΣΟΦΙΑΣ (ΠΑΤΡΑ)</v>
      </c>
      <c r="E54" s="276" t="str">
        <f>IF(ISNA(VLOOKUP($C54,BASEIS!$A$2:$E$475,2,FALSE))," ",VLOOKUP($C54,BASEIS!$A$2:$E$475,2,FALSE))</f>
        <v>ΠΑΝΕΠΙΣΤΗΜΙΟ ΠΑΤΡΩΝ</v>
      </c>
      <c r="F54" s="277">
        <f>IF(ISNA(VLOOKUP($C54,BASEIS!$A$2:$E$475,4,FALSE))," ",VLOOKUP($C54,BASEIS!$A$2:$E$475,4,FALSE))</f>
        <v>13092</v>
      </c>
      <c r="G54" s="278">
        <f>IF(ISNA(VLOOKUP($C54,BASEIS!$A$2:$E$475,5,FALSE))," ",VLOOKUP($C54,BASEIS!$A$2:$E$475,5,FALSE))</f>
        <v>13152</v>
      </c>
      <c r="H54" s="64"/>
      <c r="I54" s="279">
        <f t="shared" si="6"/>
        <v>-13152</v>
      </c>
      <c r="J54" s="172">
        <f t="shared" si="7"/>
        <v>2</v>
      </c>
      <c r="K54" s="224" t="str">
        <f t="shared" si="8"/>
        <v/>
      </c>
      <c r="N54" s="76"/>
    </row>
    <row r="55" spans="1:14" ht="26.1" customHeight="1">
      <c r="A55" s="66" t="str">
        <f>IF(ISNA(VLOOKUP($C55,BASEIS!$A$2:$G$475,3,FALSE))," ",VLOOKUP($C55,BASEIS!$A$2:$G$475,7,FALSE))</f>
        <v>http://kalamata.uop.gr/~hamccd</v>
      </c>
      <c r="B55" s="206" t="str">
        <f t="shared" si="5"/>
        <v>i</v>
      </c>
      <c r="C55" s="274">
        <v>104</v>
      </c>
      <c r="D55" s="275" t="str">
        <f>IF(ISNA(VLOOKUP($C55,BASEIS!$A$2:$E$475,3,FALSE))," ",VLOOKUP($C55,BASEIS!$A$2:$E$475,3,FALSE))</f>
        <v>ΙΣΤΟΡΙΑΣ, ΑΡΧΑΙΟΛΟΓΙΑΣ ΚΑΙ ΔΙΑΧΕΙΡΙΣΗΣ ΠΟΛΙΤΙΣΜΙΚΩΝ ΑΓΑΘΩΝ (ΚΑΛΑΜΑΤΑ)</v>
      </c>
      <c r="E55" s="276" t="str">
        <f>IF(ISNA(VLOOKUP($C55,BASEIS!$A$2:$E$475,2,FALSE))," ",VLOOKUP($C55,BASEIS!$A$2:$E$475,2,FALSE))</f>
        <v>ΠΑΝΕΠΙΣΤΗΜΙΟ ΠΕΛΟΠΟΝΝΗΣΟΥ</v>
      </c>
      <c r="F55" s="277">
        <f>IF(ISNA(VLOOKUP($C55,BASEIS!$A$2:$E$475,4,FALSE))," ",VLOOKUP($C55,BASEIS!$A$2:$E$475,4,FALSE))</f>
        <v>12934</v>
      </c>
      <c r="G55" s="278">
        <f>IF(ISNA(VLOOKUP($C55,BASEIS!$A$2:$E$475,5,FALSE))," ",VLOOKUP($C55,BASEIS!$A$2:$E$475,5,FALSE))</f>
        <v>13190</v>
      </c>
      <c r="H55" s="64"/>
      <c r="I55" s="279">
        <f t="shared" si="6"/>
        <v>-13190</v>
      </c>
      <c r="J55" s="172">
        <f t="shared" si="7"/>
        <v>2</v>
      </c>
      <c r="K55" s="224" t="str">
        <f t="shared" si="8"/>
        <v/>
      </c>
      <c r="N55" s="76"/>
    </row>
    <row r="56" spans="1:14" ht="26.1" customHeight="1">
      <c r="A56" s="66" t="str">
        <f>IF(ISNA(VLOOKUP($C56,BASEIS!$A$2:$G$475,3,FALSE))," ",VLOOKUP($C56,BASEIS!$A$2:$G$475,7,FALSE))</f>
        <v>http://www.soc.uoc.gr/sociology/</v>
      </c>
      <c r="B56" s="206" t="str">
        <f t="shared" si="5"/>
        <v>i</v>
      </c>
      <c r="C56" s="274">
        <v>149</v>
      </c>
      <c r="D56" s="275" t="str">
        <f>IF(ISNA(VLOOKUP($C56,BASEIS!$A$2:$E$475,3,FALSE))," ",VLOOKUP($C56,BASEIS!$A$2:$E$475,3,FALSE))</f>
        <v>ΚΟΙΝΩΝΙΟΛΟΓΙΑΣ (ΡΕΘΥΜΝΟ)</v>
      </c>
      <c r="E56" s="276" t="str">
        <f>IF(ISNA(VLOOKUP($C56,BASEIS!$A$2:$E$475,2,FALSE))," ",VLOOKUP($C56,BASEIS!$A$2:$E$475,2,FALSE))</f>
        <v>ΠΑΝΕΠΙΣΤΗΜΙΟ ΚΡΗΤΗΣ</v>
      </c>
      <c r="F56" s="277">
        <f>IF(ISNA(VLOOKUP($C56,BASEIS!$A$2:$E$475,4,FALSE))," ",VLOOKUP($C56,BASEIS!$A$2:$E$475,4,FALSE))</f>
        <v>12742</v>
      </c>
      <c r="G56" s="278">
        <f>IF(ISNA(VLOOKUP($C56,BASEIS!$A$2:$E$475,5,FALSE))," ",VLOOKUP($C56,BASEIS!$A$2:$E$475,5,FALSE))</f>
        <v>13280</v>
      </c>
      <c r="H56" s="64"/>
      <c r="I56" s="279">
        <f t="shared" si="6"/>
        <v>-13280</v>
      </c>
      <c r="J56" s="172">
        <f t="shared" si="7"/>
        <v>2</v>
      </c>
      <c r="K56" s="224" t="str">
        <f t="shared" si="8"/>
        <v/>
      </c>
      <c r="N56" s="76"/>
    </row>
    <row r="57" spans="1:14" ht="26.1" customHeight="1">
      <c r="A57" s="66" t="str">
        <f>IF(ISNA(VLOOKUP($C57,BASEIS!$A$2:$G$475,3,FALSE))," ",VLOOKUP($C57,BASEIS!$A$2:$G$475,7,FALSE))</f>
        <v>http://www.elemedu.upatras.gr/</v>
      </c>
      <c r="B57" s="206" t="str">
        <f t="shared" ref="B57" si="9">HYPERLINK(A57,"i")</f>
        <v>i</v>
      </c>
      <c r="C57" s="274">
        <v>141</v>
      </c>
      <c r="D57" s="275" t="str">
        <f>IF(ISNA(VLOOKUP($C57,BASEIS!$A$2:$E$475,3,FALSE))," ",VLOOKUP($C57,BASEIS!$A$2:$E$475,3,FALSE))</f>
        <v>ΠΑΙΔΑΓΩΓΙΚΟ ΔΗΜΟΤΙΚΗΣ ΕΚΠΑΙΔΕΥΣΗΣ (ΠΑΤΡΑ)</v>
      </c>
      <c r="E57" s="276" t="str">
        <f>IF(ISNA(VLOOKUP($C57,BASEIS!$A$2:$E$475,2,FALSE))," ",VLOOKUP($C57,BASEIS!$A$2:$E$475,2,FALSE))</f>
        <v>ΠΑΝΕΠΙΣΤΗΜΙΟ ΠΑΤΡΩΝ</v>
      </c>
      <c r="F57" s="277">
        <f>IF(ISNA(VLOOKUP($C57,BASEIS!$A$2:$E$475,4,FALSE))," ",VLOOKUP($C57,BASEIS!$A$2:$E$475,4,FALSE))</f>
        <v>12434</v>
      </c>
      <c r="G57" s="278">
        <f>IF(ISNA(VLOOKUP($C57,BASEIS!$A$2:$E$475,5,FALSE))," ",VLOOKUP($C57,BASEIS!$A$2:$E$475,5,FALSE))</f>
        <v>13356</v>
      </c>
      <c r="H57" s="64"/>
      <c r="I57" s="279">
        <f t="shared" ref="I57" si="10">$F$2-G57</f>
        <v>-13356</v>
      </c>
      <c r="J57" s="172">
        <f t="shared" ref="J57" si="11">IF(I57&gt;=0,1,2)</f>
        <v>2</v>
      </c>
      <c r="K57" s="224" t="str">
        <f t="shared" ref="K57" si="12">IF(G57=0,"ΝΕΑ ΣΧΟΛΗ","")</f>
        <v/>
      </c>
      <c r="N57" s="76"/>
    </row>
    <row r="58" spans="1:14" ht="26.1" customHeight="1">
      <c r="A58" s="66" t="str">
        <f>IF(ISNA(VLOOKUP($C58,BASEIS!$A$2:$G$475,3,FALSE))," ",VLOOKUP($C58,BASEIS!$A$2:$G$475,7,FALSE))</f>
        <v>http://dsep.uop.gr/</v>
      </c>
      <c r="B58" s="206" t="str">
        <f t="shared" si="5"/>
        <v>i</v>
      </c>
      <c r="C58" s="274">
        <v>187</v>
      </c>
      <c r="D58" s="275" t="str">
        <f>IF(ISNA(VLOOKUP($C58,BASEIS!$A$2:$E$475,3,FALSE))," ",VLOOKUP($C58,BASEIS!$A$2:$E$475,3,FALSE))</f>
        <v>ΚΟΙΝΩΝΙΚΗΣ ΚΑΙ ΕΚΠΑΙΔΕΥΤΙΚΗΣ ΠΟΛΙΤΙΚΗΣ (ΚΟΡΙΝΘΟΣ)</v>
      </c>
      <c r="E58" s="276" t="str">
        <f>IF(ISNA(VLOOKUP($C58,BASEIS!$A$2:$E$475,2,FALSE))," ",VLOOKUP($C58,BASEIS!$A$2:$E$475,2,FALSE))</f>
        <v>ΠΑΝΕΠΙΣΤΗΜΙΟ ΠΕΛΟΠΟΝΝΗΣΟΥ</v>
      </c>
      <c r="F58" s="277">
        <f>IF(ISNA(VLOOKUP($C58,BASEIS!$A$2:$E$475,4,FALSE))," ",VLOOKUP($C58,BASEIS!$A$2:$E$475,4,FALSE))</f>
        <v>13207</v>
      </c>
      <c r="G58" s="278">
        <f>IF(ISNA(VLOOKUP($C58,BASEIS!$A$2:$E$475,5,FALSE))," ",VLOOKUP($C58,BASEIS!$A$2:$E$475,5,FALSE))</f>
        <v>13451</v>
      </c>
      <c r="H58" s="64"/>
      <c r="I58" s="279">
        <f t="shared" si="6"/>
        <v>-13451</v>
      </c>
      <c r="J58" s="172">
        <f t="shared" si="7"/>
        <v>2</v>
      </c>
      <c r="K58" s="224" t="str">
        <f t="shared" si="8"/>
        <v/>
      </c>
      <c r="N58" s="76"/>
    </row>
    <row r="59" spans="1:14" ht="26.1" customHeight="1">
      <c r="A59" s="66" t="str">
        <f>IF(ISNA(VLOOKUP($C59,BASEIS!$A$2:$G$475,3,FALSE))," ",VLOOKUP($C59,BASEIS!$A$2:$G$475,7,FALSE))</f>
        <v>http://www.socadm.duth.gr/</v>
      </c>
      <c r="B59" s="206" t="str">
        <f t="shared" si="5"/>
        <v>i</v>
      </c>
      <c r="C59" s="274">
        <v>343</v>
      </c>
      <c r="D59" s="275" t="str">
        <f>IF(ISNA(VLOOKUP($C59,BASEIS!$A$2:$E$475,3,FALSE))," ",VLOOKUP($C59,BASEIS!$A$2:$E$475,3,FALSE))</f>
        <v>ΚΟΙΝΩΝΙΚΗΣ ΔΙΟΙΚΗΣΗΣ ΚΑΙ ΠΟΛΙΤΙΚΗΣ ΕΠΙΣΤΗΜΗΣ (ΚΟΜΟΤΗΝΗ) -ΚΟΙΝΩΝΙΚΗΣ ΔΙΟΙΚΗΣΗΣ</v>
      </c>
      <c r="E59" s="276" t="str">
        <f>IF(ISNA(VLOOKUP($C59,BASEIS!$A$2:$E$475,2,FALSE))," ",VLOOKUP($C59,BASEIS!$A$2:$E$475,2,FALSE))</f>
        <v>ΔΗΜΟΚΡΙΤΕΙΟ ΠΑΝΕΠΙΣΤΗΜΙΟ ΘΡΑΚΗΣ</v>
      </c>
      <c r="F59" s="277">
        <f>IF(ISNA(VLOOKUP($C59,BASEIS!$A$2:$E$475,4,FALSE))," ",VLOOKUP($C59,BASEIS!$A$2:$E$475,4,FALSE))</f>
        <v>13005</v>
      </c>
      <c r="G59" s="278">
        <f>IF(ISNA(VLOOKUP($C59,BASEIS!$A$2:$E$475,5,FALSE))," ",VLOOKUP($C59,BASEIS!$A$2:$E$475,5,FALSE))</f>
        <v>13476</v>
      </c>
      <c r="H59" s="64"/>
      <c r="I59" s="279">
        <f t="shared" si="6"/>
        <v>-13476</v>
      </c>
      <c r="J59" s="172">
        <f t="shared" si="7"/>
        <v>2</v>
      </c>
      <c r="K59" s="224" t="str">
        <f t="shared" si="8"/>
        <v/>
      </c>
      <c r="N59" s="76"/>
    </row>
    <row r="60" spans="1:14" ht="26.1" customHeight="1">
      <c r="A60" s="66" t="str">
        <f>IF(ISNA(VLOOKUP($C60,BASEIS!$A$2:$G$475,3,FALSE))," ",VLOOKUP($C60,BASEIS!$A$2:$G$475,7,FALSE))</f>
        <v>http://www.history-archaeology.uoc.gr</v>
      </c>
      <c r="B60" s="206" t="str">
        <f t="shared" si="5"/>
        <v>i</v>
      </c>
      <c r="C60" s="274">
        <v>116</v>
      </c>
      <c r="D60" s="275" t="str">
        <f>IF(ISNA(VLOOKUP($C60,BASEIS!$A$2:$E$475,3,FALSE))," ",VLOOKUP($C60,BASEIS!$A$2:$E$475,3,FALSE))</f>
        <v>ΙΣΤΟΡΙΑΣ ΚΑΙ ΑΡΧΑΙΟΛΟΓΙΑΣ (ΡΕΘΥΜΝΟ)</v>
      </c>
      <c r="E60" s="276" t="str">
        <f>IF(ISNA(VLOOKUP($C60,BASEIS!$A$2:$E$475,2,FALSE))," ",VLOOKUP($C60,BASEIS!$A$2:$E$475,2,FALSE))</f>
        <v>ΠΑΝΕΠΙΣΤΗΜΙΟ ΚΡΗΤΗΣ</v>
      </c>
      <c r="F60" s="277">
        <f>IF(ISNA(VLOOKUP($C60,BASEIS!$A$2:$E$475,4,FALSE))," ",VLOOKUP($C60,BASEIS!$A$2:$E$475,4,FALSE))</f>
        <v>13501</v>
      </c>
      <c r="G60" s="278">
        <f>IF(ISNA(VLOOKUP($C60,BASEIS!$A$2:$E$475,5,FALSE))," ",VLOOKUP($C60,BASEIS!$A$2:$E$475,5,FALSE))</f>
        <v>13500</v>
      </c>
      <c r="H60" s="64"/>
      <c r="I60" s="279">
        <f t="shared" si="6"/>
        <v>-13500</v>
      </c>
      <c r="J60" s="172">
        <f t="shared" si="7"/>
        <v>2</v>
      </c>
      <c r="K60" s="224" t="str">
        <f t="shared" si="8"/>
        <v/>
      </c>
      <c r="N60" s="76"/>
    </row>
    <row r="61" spans="1:14" ht="26.1" customHeight="1">
      <c r="A61" s="66" t="str">
        <f>IF(ISNA(VLOOKUP($C61,BASEIS!$A$2:$G$475,3,FALSE))," ",VLOOKUP($C61,BASEIS!$A$2:$G$475,7,FALSE))</f>
        <v>http://www.aht.asfa.gr/</v>
      </c>
      <c r="B61" s="206" t="str">
        <f t="shared" si="5"/>
        <v>i</v>
      </c>
      <c r="C61" s="274">
        <v>384</v>
      </c>
      <c r="D61" s="275" t="str">
        <f>IF(ISNA(VLOOKUP($C61,BASEIS!$A$2:$E$475,3,FALSE))," ",VLOOKUP($C61,BASEIS!$A$2:$E$475,3,FALSE))</f>
        <v>ΘΕΩΡΙΑΣ ΚΑΙ ΙΣΤΟΡΙΑΣ ΤΗΣ ΤΕΧΝΗΣ (ΑΘΗΝΑ)</v>
      </c>
      <c r="E61" s="276" t="str">
        <f>IF(ISNA(VLOOKUP($C61,BASEIS!$A$2:$E$475,2,FALSE))," ",VLOOKUP($C61,BASEIS!$A$2:$E$475,2,FALSE))</f>
        <v>ΑΝΩΤΑΤΗ ΣΧΟΛΗ ΚΑΛΩΝ ΤΕΧΝΩΝ</v>
      </c>
      <c r="F61" s="277">
        <f>IF(ISNA(VLOOKUP($C61,BASEIS!$A$2:$E$475,4,FALSE))," ",VLOOKUP($C61,BASEIS!$A$2:$E$475,4,FALSE))</f>
        <v>13417</v>
      </c>
      <c r="G61" s="278">
        <f>IF(ISNA(VLOOKUP($C61,BASEIS!$A$2:$E$475,5,FALSE))," ",VLOOKUP($C61,BASEIS!$A$2:$E$475,5,FALSE))</f>
        <v>13508</v>
      </c>
      <c r="H61" s="64"/>
      <c r="I61" s="279">
        <f t="shared" si="6"/>
        <v>-13508</v>
      </c>
      <c r="J61" s="172">
        <f t="shared" si="7"/>
        <v>2</v>
      </c>
      <c r="K61" s="224" t="str">
        <f t="shared" si="8"/>
        <v/>
      </c>
      <c r="N61" s="76"/>
    </row>
    <row r="62" spans="1:14" ht="26.1" customHeight="1">
      <c r="A62" s="66" t="str">
        <f>IF(ISNA(VLOOKUP($C62,BASEIS!$A$2:$G$475,3,FALSE))," ",VLOOKUP($C62,BASEIS!$A$2:$G$475,7,FALSE))</f>
        <v>http://www.theatre.uoa.gr</v>
      </c>
      <c r="B62" s="206" t="str">
        <f t="shared" si="5"/>
        <v>i</v>
      </c>
      <c r="C62" s="274">
        <v>146</v>
      </c>
      <c r="D62" s="275" t="str">
        <f>IF(ISNA(VLOOKUP($C62,BASEIS!$A$2:$E$475,3,FALSE))," ",VLOOKUP($C62,BASEIS!$A$2:$E$475,3,FALSE))</f>
        <v>ΘΕΑΤΡΙΚΩΝ ΣΠΟΥΔΩΝ (ΑΘΗΝΑ)</v>
      </c>
      <c r="E62" s="276" t="str">
        <f>IF(ISNA(VLOOKUP($C62,BASEIS!$A$2:$E$475,2,FALSE))," ",VLOOKUP($C62,BASEIS!$A$2:$E$475,2,FALSE))</f>
        <v>ΕΘΝΙΚΟ &amp; ΚΑΠΟΔΙΣΤΡΙΑΚΟ ΠΑΝΕΠΙΣΤΗΜΙΟ ΑΘΗΝΩΝ</v>
      </c>
      <c r="F62" s="277">
        <f>IF(ISNA(VLOOKUP($C62,BASEIS!$A$2:$E$475,4,FALSE))," ",VLOOKUP($C62,BASEIS!$A$2:$E$475,4,FALSE))</f>
        <v>13333</v>
      </c>
      <c r="G62" s="278">
        <f>IF(ISNA(VLOOKUP($C62,BASEIS!$A$2:$E$475,5,FALSE))," ",VLOOKUP($C62,BASEIS!$A$2:$E$475,5,FALSE))</f>
        <v>13509</v>
      </c>
      <c r="H62" s="64"/>
      <c r="I62" s="279">
        <f t="shared" si="6"/>
        <v>-13509</v>
      </c>
      <c r="J62" s="172">
        <f t="shared" si="7"/>
        <v>2</v>
      </c>
      <c r="K62" s="224" t="str">
        <f t="shared" si="8"/>
        <v/>
      </c>
      <c r="N62" s="76"/>
    </row>
    <row r="63" spans="1:14" ht="26.1" customHeight="1">
      <c r="A63" s="66" t="str">
        <f>IF(ISNA(VLOOKUP($C63,BASEIS!$A$2:$G$475,3,FALSE))," ",VLOOKUP($C63,BASEIS!$A$2:$G$475,7,FALSE))</f>
        <v>http://www.helit.duth.gr/</v>
      </c>
      <c r="B63" s="206" t="str">
        <f t="shared" si="5"/>
        <v>i</v>
      </c>
      <c r="C63" s="274">
        <v>106</v>
      </c>
      <c r="D63" s="275" t="str">
        <f>IF(ISNA(VLOOKUP($C63,BASEIS!$A$2:$E$475,3,FALSE))," ",VLOOKUP($C63,BASEIS!$A$2:$E$475,3,FALSE))</f>
        <v>ΕΛΛΗΝΙΚΗΣ ΦΙΛΟΛΟΓΙΑΣ (ΚΟΜΟΤΗΝΗ)</v>
      </c>
      <c r="E63" s="276" t="str">
        <f>IF(ISNA(VLOOKUP($C63,BASEIS!$A$2:$E$475,2,FALSE))," ",VLOOKUP($C63,BASEIS!$A$2:$E$475,2,FALSE))</f>
        <v>ΔΗΜΟΚΡΙΤΕΙΟ ΠΑΝΕΠΙΣΤΗΜΙΟ ΘΡΑΚΗΣ</v>
      </c>
      <c r="F63" s="277">
        <f>IF(ISNA(VLOOKUP($C63,BASEIS!$A$2:$E$475,4,FALSE))," ",VLOOKUP($C63,BASEIS!$A$2:$E$475,4,FALSE))</f>
        <v>13593</v>
      </c>
      <c r="G63" s="278">
        <f>IF(ISNA(VLOOKUP($C63,BASEIS!$A$2:$E$475,5,FALSE))," ",VLOOKUP($C63,BASEIS!$A$2:$E$475,5,FALSE))</f>
        <v>13532</v>
      </c>
      <c r="H63" s="64"/>
      <c r="I63" s="279">
        <f t="shared" si="6"/>
        <v>-13532</v>
      </c>
      <c r="J63" s="172">
        <f t="shared" si="7"/>
        <v>2</v>
      </c>
      <c r="K63" s="224" t="str">
        <f t="shared" si="8"/>
        <v/>
      </c>
      <c r="N63" s="76"/>
    </row>
    <row r="64" spans="1:14" ht="26.1" customHeight="1">
      <c r="A64" s="66" t="str">
        <f>IF(ISNA(VLOOKUP($C64,BASEIS!$A$2:$G$475,3,FALSE))," ",VLOOKUP($C64,BASEIS!$A$2:$G$475,7,FALSE))</f>
        <v>http://www.turkmas.uoa.gr</v>
      </c>
      <c r="B64" s="206" t="str">
        <f t="shared" si="5"/>
        <v>i</v>
      </c>
      <c r="C64" s="274">
        <v>188</v>
      </c>
      <c r="D64" s="275" t="str">
        <f>IF(ISNA(VLOOKUP($C64,BASEIS!$A$2:$E$475,3,FALSE))," ",VLOOKUP($C64,BASEIS!$A$2:$E$475,3,FALSE))</f>
        <v>ΤΟΥΡΚΙΚΩΝ ΣΠΟΥΔΩΝ ΚΑΙ ΣΥΓΧΡΟΝΩΝ ΑΣΙΑΤΙΚΩΝ ΣΠΟΥΔΩΝ (ΑΘΗΝΑ)</v>
      </c>
      <c r="E64" s="276" t="str">
        <f>IF(ISNA(VLOOKUP($C64,BASEIS!$A$2:$E$475,2,FALSE))," ",VLOOKUP($C64,BASEIS!$A$2:$E$475,2,FALSE))</f>
        <v>ΕΘΝΙΚΟ &amp; ΚΑΠΟΔΙΣΤΡΙΑΚΟ ΠΑΝΕΠΙΣΤΗΜΙΟ ΑΘΗΝΩΝ</v>
      </c>
      <c r="F64" s="277">
        <f>IF(ISNA(VLOOKUP($C64,BASEIS!$A$2:$E$475,4,FALSE))," ",VLOOKUP($C64,BASEIS!$A$2:$E$475,4,FALSE))</f>
        <v>13287</v>
      </c>
      <c r="G64" s="278">
        <f>IF(ISNA(VLOOKUP($C64,BASEIS!$A$2:$E$475,5,FALSE))," ",VLOOKUP($C64,BASEIS!$A$2:$E$475,5,FALSE))</f>
        <v>13543</v>
      </c>
      <c r="H64" s="64"/>
      <c r="I64" s="279">
        <f t="shared" si="6"/>
        <v>-13543</v>
      </c>
      <c r="J64" s="172">
        <f t="shared" si="7"/>
        <v>2</v>
      </c>
      <c r="K64" s="224" t="str">
        <f t="shared" si="8"/>
        <v/>
      </c>
      <c r="N64" s="76"/>
    </row>
    <row r="65" spans="1:14" ht="26.1" customHeight="1">
      <c r="A65" s="66" t="str">
        <f>IF(ISNA(VLOOKUP($C65,BASEIS!$A$2:$G$475,3,FALSE))," ",VLOOKUP($C65,BASEIS!$A$2:$G$475,7,FALSE))</f>
        <v>http://kalamata.uop.gr/~litd/</v>
      </c>
      <c r="B65" s="206" t="str">
        <f t="shared" si="5"/>
        <v>i</v>
      </c>
      <c r="C65" s="274">
        <v>189</v>
      </c>
      <c r="D65" s="275" t="str">
        <f>IF(ISNA(VLOOKUP($C65,BASEIS!$A$2:$E$475,3,FALSE))," ",VLOOKUP($C65,BASEIS!$A$2:$E$475,3,FALSE))</f>
        <v>ΦΙΛΟΛΟΓΙΑΣ (ΚΑΛΑΜΑΤΑ)</v>
      </c>
      <c r="E65" s="276" t="str">
        <f>IF(ISNA(VLOOKUP($C65,BASEIS!$A$2:$E$475,2,FALSE))," ",VLOOKUP($C65,BASEIS!$A$2:$E$475,2,FALSE))</f>
        <v>ΠΑΝΕΠΙΣΤΗΜΙΟ ΠΕΛΟΠΟΝΝΗΣΟΥ</v>
      </c>
      <c r="F65" s="277">
        <f>IF(ISNA(VLOOKUP($C65,BASEIS!$A$2:$E$475,4,FALSE))," ",VLOOKUP($C65,BASEIS!$A$2:$E$475,4,FALSE))</f>
        <v>13666</v>
      </c>
      <c r="G65" s="278">
        <f>IF(ISNA(VLOOKUP($C65,BASEIS!$A$2:$E$475,5,FALSE))," ",VLOOKUP($C65,BASEIS!$A$2:$E$475,5,FALSE))</f>
        <v>13569</v>
      </c>
      <c r="H65" s="64"/>
      <c r="I65" s="279">
        <f t="shared" si="6"/>
        <v>-13569</v>
      </c>
      <c r="J65" s="172">
        <f t="shared" si="7"/>
        <v>2</v>
      </c>
      <c r="K65" s="224" t="str">
        <f t="shared" si="8"/>
        <v/>
      </c>
      <c r="N65" s="76"/>
    </row>
    <row r="66" spans="1:14" ht="26.1" customHeight="1">
      <c r="A66" s="66" t="str">
        <f>IF(ISNA(VLOOKUP($C66,BASEIS!$A$2:$G$475,3,FALSE))," ",VLOOKUP($C66,BASEIS!$A$2:$G$475,7,FALSE))</f>
        <v>http://www.socadm.duth.gr/</v>
      </c>
      <c r="B66" s="206" t="str">
        <f t="shared" si="5"/>
        <v>i</v>
      </c>
      <c r="C66" s="274">
        <v>373</v>
      </c>
      <c r="D66" s="275" t="str">
        <f>IF(ISNA(VLOOKUP($C66,BASEIS!$A$2:$E$475,3,FALSE))," ",VLOOKUP($C66,BASEIS!$A$2:$E$475,3,FALSE))</f>
        <v>ΚΟΙΝΩΝΙΚΗΣ ΔΙΟΙΚΗΣΗΣ ΚΑΙ ΠΟΛΙΤΙΚΗΣ ΕΠΙΣΤΗΜΗΣ (ΚΟΜΟΤΗΝΗ) -ΠΟΛΙΤΙΚΗΣ ΕΠΙΣΤΗΜΗΣ</v>
      </c>
      <c r="E66" s="276" t="str">
        <f>IF(ISNA(VLOOKUP($C66,BASEIS!$A$2:$E$475,2,FALSE))," ",VLOOKUP($C66,BASEIS!$A$2:$E$475,2,FALSE))</f>
        <v>ΔΗΜΟΚΡΙΤΕΙΟ ΠΑΝΕΠΙΣΤΗΜΙΟ ΘΡΑΚΗΣ</v>
      </c>
      <c r="F66" s="277">
        <f>IF(ISNA(VLOOKUP($C66,BASEIS!$A$2:$E$475,4,FALSE))," ",VLOOKUP($C66,BASEIS!$A$2:$E$475,4,FALSE))</f>
        <v>13108</v>
      </c>
      <c r="G66" s="278">
        <f>IF(ISNA(VLOOKUP($C66,BASEIS!$A$2:$E$475,5,FALSE))," ",VLOOKUP($C66,BASEIS!$A$2:$E$475,5,FALSE))</f>
        <v>13769</v>
      </c>
      <c r="H66" s="64"/>
      <c r="I66" s="279">
        <f t="shared" si="6"/>
        <v>-13769</v>
      </c>
      <c r="J66" s="172">
        <f t="shared" si="7"/>
        <v>2</v>
      </c>
      <c r="K66" s="224" t="str">
        <f t="shared" si="8"/>
        <v/>
      </c>
      <c r="N66" s="76"/>
    </row>
    <row r="67" spans="1:14" ht="26.1" customHeight="1">
      <c r="A67" s="66" t="str">
        <f>IF(ISNA(VLOOKUP($C67,BASEIS!$A$2:$G$475,3,FALSE))," ",VLOOKUP($C67,BASEIS!$A$2:$G$475,7,FALSE))</f>
        <v>http://www.hist-arch.uoi.gr/index.php?lang=el</v>
      </c>
      <c r="B67" s="206" t="str">
        <f t="shared" si="5"/>
        <v>i</v>
      </c>
      <c r="C67" s="274">
        <v>114</v>
      </c>
      <c r="D67" s="275" t="str">
        <f>IF(ISNA(VLOOKUP($C67,BASEIS!$A$2:$E$475,3,FALSE))," ",VLOOKUP($C67,BASEIS!$A$2:$E$475,3,FALSE))</f>
        <v>ΙΣΤΟΡΙΑΣ ΚΑΙ ΑΡΧΑΙΟΛΟΓΙΑΣ (ΙΩΑΝΝΙΝΑ)</v>
      </c>
      <c r="E67" s="276" t="str">
        <f>IF(ISNA(VLOOKUP($C67,BASEIS!$A$2:$E$475,2,FALSE))," ",VLOOKUP($C67,BASEIS!$A$2:$E$475,2,FALSE))</f>
        <v>ΠΑΝΕΠΙΣΤΗΜΙΟ ΙΩΑΝΝΙΝΩΝ</v>
      </c>
      <c r="F67" s="277">
        <f>IF(ISNA(VLOOKUP($C67,BASEIS!$A$2:$E$475,4,FALSE))," ",VLOOKUP($C67,BASEIS!$A$2:$E$475,4,FALSE))</f>
        <v>13851</v>
      </c>
      <c r="G67" s="278">
        <f>IF(ISNA(VLOOKUP($C67,BASEIS!$A$2:$E$475,5,FALSE))," ",VLOOKUP($C67,BASEIS!$A$2:$E$475,5,FALSE))</f>
        <v>14038</v>
      </c>
      <c r="H67" s="64"/>
      <c r="I67" s="279">
        <f t="shared" si="6"/>
        <v>-14038</v>
      </c>
      <c r="J67" s="172">
        <f t="shared" si="7"/>
        <v>2</v>
      </c>
      <c r="K67" s="224" t="str">
        <f t="shared" si="8"/>
        <v/>
      </c>
      <c r="N67" s="76"/>
    </row>
    <row r="68" spans="1:14" ht="26.1" customHeight="1">
      <c r="A68" s="66" t="str">
        <f>IF(ISNA(VLOOKUP($C68,BASEIS!$A$2:$G$475,3,FALSE))," ",VLOOKUP($C68,BASEIS!$A$2:$G$475,7,FALSE))</f>
        <v>http://www.philology.uoc.gr/gr.htm</v>
      </c>
      <c r="B68" s="206" t="str">
        <f t="shared" si="5"/>
        <v>i</v>
      </c>
      <c r="C68" s="274">
        <v>115</v>
      </c>
      <c r="D68" s="275" t="str">
        <f>IF(ISNA(VLOOKUP($C68,BASEIS!$A$2:$E$475,3,FALSE))," ",VLOOKUP($C68,BASEIS!$A$2:$E$475,3,FALSE))</f>
        <v>ΦΙΛΟΛΟΓΙΑΣ (ΡΕΘΥΜΝΟ)</v>
      </c>
      <c r="E68" s="276" t="str">
        <f>IF(ISNA(VLOOKUP($C68,BASEIS!$A$2:$E$475,2,FALSE))," ",VLOOKUP($C68,BASEIS!$A$2:$E$475,2,FALSE))</f>
        <v>ΠΑΝΕΠΙΣΤΗΜΙΟ ΚΡΗΤΗΣ</v>
      </c>
      <c r="F68" s="277">
        <f>IF(ISNA(VLOOKUP($C68,BASEIS!$A$2:$E$475,4,FALSE))," ",VLOOKUP($C68,BASEIS!$A$2:$E$475,4,FALSE))</f>
        <v>14166</v>
      </c>
      <c r="G68" s="278">
        <f>IF(ISNA(VLOOKUP($C68,BASEIS!$A$2:$E$475,5,FALSE))," ",VLOOKUP($C68,BASEIS!$A$2:$E$475,5,FALSE))</f>
        <v>14060</v>
      </c>
      <c r="H68" s="64"/>
      <c r="I68" s="279">
        <f t="shared" si="6"/>
        <v>-14060</v>
      </c>
      <c r="J68" s="172">
        <f t="shared" si="7"/>
        <v>2</v>
      </c>
      <c r="K68" s="224" t="str">
        <f t="shared" si="8"/>
        <v/>
      </c>
      <c r="N68" s="76"/>
    </row>
    <row r="69" spans="1:14" ht="26.1" customHeight="1">
      <c r="A69" s="66" t="str">
        <f>IF(ISNA(VLOOKUP($C69,BASEIS!$A$2:$G$475,3,FALSE))," ",VLOOKUP($C69,BASEIS!$A$2:$G$475,7,FALSE))</f>
        <v>http://www.phs.uoa.gr/</v>
      </c>
      <c r="B69" s="206" t="str">
        <f t="shared" si="5"/>
        <v>i</v>
      </c>
      <c r="C69" s="274">
        <v>173</v>
      </c>
      <c r="D69" s="275" t="str">
        <f>IF(ISNA(VLOOKUP($C69,BASEIS!$A$2:$E$475,3,FALSE))," ",VLOOKUP($C69,BASEIS!$A$2:$E$475,3,FALSE))</f>
        <v>ΙΣΤΟΡΙΑΣ ΚΑΙ ΦΙΛΟΣΟΦΙΑΣ ΤΗΣ ΕΠΙΣΤΗΜΗΣ</v>
      </c>
      <c r="E69" s="276" t="str">
        <f>IF(ISNA(VLOOKUP($C69,BASEIS!$A$2:$E$475,2,FALSE))," ",VLOOKUP($C69,BASEIS!$A$2:$E$475,2,FALSE))</f>
        <v>ΕΘΝΙΚΟ &amp; ΚΑΠΟΔΙΣΤΡΙΑΚΟ ΠΑΝΕΠΙΣΤΗΜΙΟ ΑΘΗΝΩΝ</v>
      </c>
      <c r="F69" s="277">
        <f>IF(ISNA(VLOOKUP($C69,BASEIS!$A$2:$E$475,4,FALSE))," ",VLOOKUP($C69,BASEIS!$A$2:$E$475,4,FALSE))</f>
        <v>13982</v>
      </c>
      <c r="G69" s="278">
        <f>IF(ISNA(VLOOKUP($C69,BASEIS!$A$2:$E$475,5,FALSE))," ",VLOOKUP($C69,BASEIS!$A$2:$E$475,5,FALSE))</f>
        <v>14072</v>
      </c>
      <c r="H69" s="64"/>
      <c r="I69" s="279">
        <f t="shared" si="6"/>
        <v>-14072</v>
      </c>
      <c r="J69" s="172">
        <f t="shared" si="7"/>
        <v>2</v>
      </c>
      <c r="K69" s="224" t="str">
        <f t="shared" si="8"/>
        <v/>
      </c>
      <c r="N69" s="76"/>
    </row>
    <row r="70" spans="1:14" ht="26.1" customHeight="1">
      <c r="A70" s="66" t="str">
        <f>IF(ISNA(VLOOKUP($C70,BASEIS!$A$2:$G$475,3,FALSE))," ",VLOOKUP($C70,BASEIS!$A$2:$G$475,7,FALSE))</f>
        <v>http://www.eled.auth.gr/</v>
      </c>
      <c r="B70" s="206" t="str">
        <f t="shared" si="5"/>
        <v>i</v>
      </c>
      <c r="C70" s="274">
        <v>140</v>
      </c>
      <c r="D70" s="275" t="str">
        <f>IF(ISNA(VLOOKUP($C70,BASEIS!$A$2:$E$475,3,FALSE))," ",VLOOKUP($C70,BASEIS!$A$2:$E$475,3,FALSE))</f>
        <v>ΠΑΙΔΑΓΩΓΙΚΟ ΔΗΜΟΤΙΚΗΣ ΕΚΠΑΙΔΕΥΣΗΣ (ΘΕΣΣΑΛΟΝΙΚΗ)</v>
      </c>
      <c r="E70" s="276" t="str">
        <f>IF(ISNA(VLOOKUP($C70,BASEIS!$A$2:$E$475,2,FALSE))," ",VLOOKUP($C70,BASEIS!$A$2:$E$475,2,FALSE))</f>
        <v>ΑΡΙΣΤΟΤΕΛΕΙΟ ΠΑΝΕΠΙΣΤΗΜΙΟ ΘΕΣΣΑΛΟΝΙΚΗΣ</v>
      </c>
      <c r="F70" s="277">
        <f>IF(ISNA(VLOOKUP($C70,BASEIS!$A$2:$E$475,4,FALSE))," ",VLOOKUP($C70,BASEIS!$A$2:$E$475,4,FALSE))</f>
        <v>13595</v>
      </c>
      <c r="G70" s="278">
        <f>IF(ISNA(VLOOKUP($C70,BASEIS!$A$2:$E$475,5,FALSE))," ",VLOOKUP($C70,BASEIS!$A$2:$E$475,5,FALSE))</f>
        <v>14148</v>
      </c>
      <c r="H70" s="64"/>
      <c r="I70" s="279">
        <f t="shared" si="6"/>
        <v>-14148</v>
      </c>
      <c r="J70" s="172">
        <f t="shared" si="7"/>
        <v>2</v>
      </c>
      <c r="K70" s="224" t="str">
        <f t="shared" si="8"/>
        <v/>
      </c>
      <c r="N70" s="76"/>
    </row>
    <row r="71" spans="1:14" ht="26.1" customHeight="1">
      <c r="A71" s="66" t="str">
        <f>IF(ISNA(VLOOKUP($C71,BASEIS!$A$2:$G$475,3,FALSE))," ",VLOOKUP($C71,BASEIS!$A$2:$G$475,7,FALSE))</f>
        <v>http://www.ecd.uoa.gr/</v>
      </c>
      <c r="B71" s="206" t="str">
        <f t="shared" si="5"/>
        <v>i</v>
      </c>
      <c r="C71" s="274">
        <v>154</v>
      </c>
      <c r="D71" s="275" t="str">
        <f>IF(ISNA(VLOOKUP($C71,BASEIS!$A$2:$E$475,3,FALSE))," ",VLOOKUP($C71,BASEIS!$A$2:$E$475,3,FALSE))</f>
        <v>ΕΚΠΑΙΔΕΥΣΗΣ ΚΑΙ ΑΓΩΓΗΣ ΣΤΗΝ ΠΡΟΣΧΟΛΙΚΗ ΗΛΙΚΙΑ (ΑΘΗΝΑ)</v>
      </c>
      <c r="E71" s="276" t="str">
        <f>IF(ISNA(VLOOKUP($C71,BASEIS!$A$2:$E$475,2,FALSE))," ",VLOOKUP($C71,BASEIS!$A$2:$E$475,2,FALSE))</f>
        <v>ΕΘΝΙΚΟ &amp; ΚΑΠΟΔΙΣΤΡΙΑΚΟ ΠΑΝΕΠΙΣΤΗΜΙΟ ΑΘΗΝΩΝ</v>
      </c>
      <c r="F71" s="277">
        <f>IF(ISNA(VLOOKUP($C71,BASEIS!$A$2:$E$475,4,FALSE))," ",VLOOKUP($C71,BASEIS!$A$2:$E$475,4,FALSE))</f>
        <v>13320</v>
      </c>
      <c r="G71" s="278">
        <f>IF(ISNA(VLOOKUP($C71,BASEIS!$A$2:$E$475,5,FALSE))," ",VLOOKUP($C71,BASEIS!$A$2:$E$475,5,FALSE))</f>
        <v>14195</v>
      </c>
      <c r="H71" s="64"/>
      <c r="I71" s="279">
        <f t="shared" si="6"/>
        <v>-14195</v>
      </c>
      <c r="J71" s="172">
        <f t="shared" si="7"/>
        <v>2</v>
      </c>
      <c r="K71" s="224" t="str">
        <f t="shared" si="8"/>
        <v/>
      </c>
      <c r="N71" s="76"/>
    </row>
    <row r="72" spans="1:14" ht="26.1" customHeight="1">
      <c r="A72" s="66" t="str">
        <f>IF(ISNA(VLOOKUP($C72,BASEIS!$A$2:$G$475,3,FALSE))," ",VLOOKUP($C72,BASEIS!$A$2:$G$475,7,FALSE))</f>
        <v>http://www.ha.uth.gr/gr</v>
      </c>
      <c r="B72" s="206" t="str">
        <f t="shared" si="5"/>
        <v>i</v>
      </c>
      <c r="C72" s="274">
        <v>177</v>
      </c>
      <c r="D72" s="275" t="str">
        <f>IF(ISNA(VLOOKUP($C72,BASEIS!$A$2:$E$475,3,FALSE))," ",VLOOKUP($C72,BASEIS!$A$2:$E$475,3,FALSE))</f>
        <v>ΙΣΤΟΡΙΑΣ, ΑΡΧΑΙΟΛΟΓΙΑΣ ΚΑΙ ΚΟΙΝΩΝΙΚΗΣ ΑΝΘΡΩΠΟΛΟΓΙΑΣ (ΒΟΛΟΣ)</v>
      </c>
      <c r="E72" s="276" t="str">
        <f>IF(ISNA(VLOOKUP($C72,BASEIS!$A$2:$E$475,2,FALSE))," ",VLOOKUP($C72,BASEIS!$A$2:$E$475,2,FALSE))</f>
        <v>ΠΑΝΕΠΙΣΤΗΜΙΟ ΘΕΣΣΑΛΙΑΣ</v>
      </c>
      <c r="F72" s="277">
        <f>IF(ISNA(VLOOKUP($C72,BASEIS!$A$2:$E$475,4,FALSE))," ",VLOOKUP($C72,BASEIS!$A$2:$E$475,4,FALSE))</f>
        <v>14252</v>
      </c>
      <c r="G72" s="278">
        <f>IF(ISNA(VLOOKUP($C72,BASEIS!$A$2:$E$475,5,FALSE))," ",VLOOKUP($C72,BASEIS!$A$2:$E$475,5,FALSE))</f>
        <v>14332</v>
      </c>
      <c r="H72" s="64"/>
      <c r="I72" s="279">
        <f t="shared" si="6"/>
        <v>-14332</v>
      </c>
      <c r="J72" s="172">
        <f t="shared" si="7"/>
        <v>2</v>
      </c>
      <c r="K72" s="224" t="str">
        <f t="shared" si="8"/>
        <v/>
      </c>
      <c r="N72" s="76"/>
    </row>
    <row r="73" spans="1:14" ht="26.1" customHeight="1">
      <c r="A73" s="66" t="str">
        <f>IF(ISNA(VLOOKUP($C73,BASEIS!$A$2:$G$475,3,FALSE))," ",VLOOKUP($C73,BASEIS!$A$2:$G$475,7,FALSE))</f>
        <v>http://phedps.uoi.gr</v>
      </c>
      <c r="B73" s="206" t="str">
        <f t="shared" si="5"/>
        <v>i</v>
      </c>
      <c r="C73" s="274">
        <v>122</v>
      </c>
      <c r="D73" s="275" t="str">
        <f>IF(ISNA(VLOOKUP($C73,BASEIS!$A$2:$E$475,3,FALSE))," ",VLOOKUP($C73,BASEIS!$A$2:$E$475,3,FALSE))</f>
        <v>ΦΙΛΟΣΟΦΙΑΣ - ΠΑΙΔΑΓΩΓΙΚΗΣ ΚΑΙ ΨΥΧΟΛΟΓΙΑΣ (ΙΩΑΝΝΙΝΑ)</v>
      </c>
      <c r="E73" s="276" t="str">
        <f>IF(ISNA(VLOOKUP($C73,BASEIS!$A$2:$E$475,2,FALSE))," ",VLOOKUP($C73,BASEIS!$A$2:$E$475,2,FALSE))</f>
        <v>ΠΑΝΕΠΙΣΤΗΜΙΟ ΙΩΑΝΝΙΝΩΝ</v>
      </c>
      <c r="F73" s="277">
        <f>IF(ISNA(VLOOKUP($C73,BASEIS!$A$2:$E$475,4,FALSE))," ",VLOOKUP($C73,BASEIS!$A$2:$E$475,4,FALSE))</f>
        <v>14059</v>
      </c>
      <c r="G73" s="278">
        <f>IF(ISNA(VLOOKUP($C73,BASEIS!$A$2:$E$475,5,FALSE))," ",VLOOKUP($C73,BASEIS!$A$2:$E$475,5,FALSE))</f>
        <v>14368</v>
      </c>
      <c r="H73" s="64"/>
      <c r="I73" s="279">
        <f t="shared" si="6"/>
        <v>-14368</v>
      </c>
      <c r="J73" s="172">
        <f t="shared" si="7"/>
        <v>2</v>
      </c>
      <c r="K73" s="224" t="str">
        <f t="shared" si="8"/>
        <v/>
      </c>
      <c r="N73" s="76"/>
    </row>
    <row r="74" spans="1:14" ht="26.1" customHeight="1">
      <c r="A74" s="66" t="str">
        <f>IF(ISNA(VLOOKUP($C74,BASEIS!$A$2:$G$475,3,FALSE))," ",VLOOKUP($C74,BASEIS!$A$2:$G$475,7,FALSE))</f>
        <v>http://pedis.uop.gr/</v>
      </c>
      <c r="B74" s="206" t="str">
        <f t="shared" si="5"/>
        <v>i</v>
      </c>
      <c r="C74" s="274">
        <v>411</v>
      </c>
      <c r="D74" s="275" t="str">
        <f>IF(ISNA(VLOOKUP($C74,BASEIS!$A$2:$E$475,3,FALSE))," ",VLOOKUP($C74,BASEIS!$A$2:$E$475,3,FALSE))</f>
        <v>ΠΟΛΙΤΙΚΗΣ ΕΠΙΣΤΗΜΗΣ ΚΑΙ ΔΙΕΘΝΩΝ ΣΧΕΣΕΩΝ (ΚΟΡΙΝΘΟΣ)</v>
      </c>
      <c r="E74" s="276" t="str">
        <f>IF(ISNA(VLOOKUP($C74,BASEIS!$A$2:$E$475,2,FALSE))," ",VLOOKUP($C74,BASEIS!$A$2:$E$475,2,FALSE))</f>
        <v>ΠΑΝΕΠΙΣΤΗΜΙΟ ΠΕΛΟΠΟΝΝΗΣΟΥ</v>
      </c>
      <c r="F74" s="277">
        <f>IF(ISNA(VLOOKUP($C74,BASEIS!$A$2:$E$475,4,FALSE))," ",VLOOKUP($C74,BASEIS!$A$2:$E$475,4,FALSE))</f>
        <v>14039</v>
      </c>
      <c r="G74" s="278">
        <f>IF(ISNA(VLOOKUP($C74,BASEIS!$A$2:$E$475,5,FALSE))," ",VLOOKUP($C74,BASEIS!$A$2:$E$475,5,FALSE))</f>
        <v>14397</v>
      </c>
      <c r="H74" s="64"/>
      <c r="I74" s="279">
        <f t="shared" si="6"/>
        <v>-14397</v>
      </c>
      <c r="J74" s="172">
        <f t="shared" si="7"/>
        <v>2</v>
      </c>
      <c r="K74" s="224" t="str">
        <f t="shared" si="8"/>
        <v/>
      </c>
      <c r="N74" s="76"/>
    </row>
    <row r="75" spans="1:14" ht="26.1" customHeight="1">
      <c r="A75" s="66" t="str">
        <f>IF(ISNA(VLOOKUP($C75,BASEIS!$A$2:$G$475,3,FALSE))," ",VLOOKUP($C75,BASEIS!$A$2:$G$475,7,FALSE))</f>
        <v>https://www.auth.gr/thea</v>
      </c>
      <c r="B75" s="206" t="str">
        <f t="shared" si="5"/>
        <v>i</v>
      </c>
      <c r="C75" s="274">
        <v>168</v>
      </c>
      <c r="D75" s="275" t="str">
        <f>IF(ISNA(VLOOKUP($C75,BASEIS!$A$2:$E$475,3,FALSE))," ",VLOOKUP($C75,BASEIS!$A$2:$E$475,3,FALSE))</f>
        <v>ΘΕΑΤΡΟΥ (ΘΕΣΣΑΛΟΝΙΚΗ)</v>
      </c>
      <c r="E75" s="276" t="str">
        <f>IF(ISNA(VLOOKUP($C75,BASEIS!$A$2:$E$475,2,FALSE))," ",VLOOKUP($C75,BASEIS!$A$2:$E$475,2,FALSE))</f>
        <v>ΑΡΙΣΤΟΤΕΛΕΙΟ ΠΑΝΕΠΙΣΤΗΜΙΟ ΘΕΣΣΑΛΟΝΙΚΗΣ</v>
      </c>
      <c r="F75" s="277">
        <f>IF(ISNA(VLOOKUP($C75,BASEIS!$A$2:$E$475,4,FALSE))," ",VLOOKUP($C75,BASEIS!$A$2:$E$475,4,FALSE))</f>
        <v>13609</v>
      </c>
      <c r="G75" s="278">
        <f>IF(ISNA(VLOOKUP($C75,BASEIS!$A$2:$E$475,5,FALSE))," ",VLOOKUP($C75,BASEIS!$A$2:$E$475,5,FALSE))</f>
        <v>14448</v>
      </c>
      <c r="H75" s="64"/>
      <c r="I75" s="279">
        <f t="shared" si="6"/>
        <v>-14448</v>
      </c>
      <c r="J75" s="172">
        <f t="shared" si="7"/>
        <v>2</v>
      </c>
      <c r="K75" s="224" t="str">
        <f t="shared" si="8"/>
        <v/>
      </c>
      <c r="N75" s="76"/>
    </row>
    <row r="76" spans="1:14" ht="26.1" customHeight="1">
      <c r="A76" s="66" t="str">
        <f>IF(ISNA(VLOOKUP($C76,BASEIS!$A$2:$G$475,3,FALSE))," ",VLOOKUP($C76,BASEIS!$A$2:$G$475,7,FALSE))</f>
        <v>http://pubadmin.panteion.gr/</v>
      </c>
      <c r="B76" s="206" t="str">
        <f t="shared" si="5"/>
        <v>i</v>
      </c>
      <c r="C76" s="274">
        <v>124</v>
      </c>
      <c r="D76" s="275" t="str">
        <f>IF(ISNA(VLOOKUP($C76,BASEIS!$A$2:$E$475,3,FALSE))," ",VLOOKUP($C76,BASEIS!$A$2:$E$475,3,FALSE))</f>
        <v>ΔΗΜΟΣΙΑΣ ΔΙΟΙΚΗΣΗΣ (ΑΘΗΝΑ)</v>
      </c>
      <c r="E76" s="276" t="str">
        <f>IF(ISNA(VLOOKUP($C76,BASEIS!$A$2:$E$475,2,FALSE))," ",VLOOKUP($C76,BASEIS!$A$2:$E$475,2,FALSE))</f>
        <v>ΠΑΝΤΕΙΟ ΠΑΝΕΠΙΣΤΗΜΙΟ ΚΟΙΝΩΝΙΚΩΝ ΚΑΙ ΠΟΛΙΤΙΚΩΝ ΕΠΙΣΤΗΜΩΝ</v>
      </c>
      <c r="F76" s="277">
        <f>IF(ISNA(VLOOKUP($C76,BASEIS!$A$2:$E$475,4,FALSE))," ",VLOOKUP($C76,BASEIS!$A$2:$E$475,4,FALSE))</f>
        <v>12334</v>
      </c>
      <c r="G76" s="278">
        <f>IF(ISNA(VLOOKUP($C76,BASEIS!$A$2:$E$475,5,FALSE))," ",VLOOKUP($C76,BASEIS!$A$2:$E$475,5,FALSE))</f>
        <v>14502</v>
      </c>
      <c r="H76" s="64"/>
      <c r="I76" s="279">
        <f t="shared" si="6"/>
        <v>-14502</v>
      </c>
      <c r="J76" s="172">
        <f t="shared" si="7"/>
        <v>2</v>
      </c>
      <c r="K76" s="224" t="str">
        <f t="shared" si="8"/>
        <v/>
      </c>
      <c r="N76" s="76"/>
    </row>
    <row r="77" spans="1:14" ht="26.1" customHeight="1">
      <c r="A77" s="66" t="str">
        <f>IF(ISNA(VLOOKUP($C77,BASEIS!$A$2:$G$475,3,FALSE))," ",VLOOKUP($C77,BASEIS!$A$2:$G$475,7,FALSE))</f>
        <v>http://www.sed.uth.gr/</v>
      </c>
      <c r="B77" s="206" t="str">
        <f t="shared" si="5"/>
        <v>i</v>
      </c>
      <c r="C77" s="274">
        <v>178</v>
      </c>
      <c r="D77" s="275" t="str">
        <f>IF(ISNA(VLOOKUP($C77,BASEIS!$A$2:$E$475,3,FALSE))," ",VLOOKUP($C77,BASEIS!$A$2:$E$475,3,FALSE))</f>
        <v>ΠΑΙΔΑΓΩΓΙΚΟ ΕΙΔΙΚΗΣ ΑΓΩΓΗΣ (ΒΟΛΟΣ)</v>
      </c>
      <c r="E77" s="276" t="str">
        <f>IF(ISNA(VLOOKUP($C77,BASEIS!$A$2:$E$475,2,FALSE))," ",VLOOKUP($C77,BASEIS!$A$2:$E$475,2,FALSE))</f>
        <v>ΠΑΝΕΠΙΣΤΗΜΙΟ ΘΕΣΣΑΛΙΑΣ</v>
      </c>
      <c r="F77" s="277">
        <f>IF(ISNA(VLOOKUP($C77,BASEIS!$A$2:$E$475,4,FALSE))," ",VLOOKUP($C77,BASEIS!$A$2:$E$475,4,FALSE))</f>
        <v>13203</v>
      </c>
      <c r="G77" s="278">
        <f>IF(ISNA(VLOOKUP($C77,BASEIS!$A$2:$E$475,5,FALSE))," ",VLOOKUP($C77,BASEIS!$A$2:$E$475,5,FALSE))</f>
        <v>14557</v>
      </c>
      <c r="H77" s="64"/>
      <c r="I77" s="279">
        <f t="shared" si="6"/>
        <v>-14557</v>
      </c>
      <c r="J77" s="172">
        <f t="shared" si="7"/>
        <v>2</v>
      </c>
      <c r="K77" s="224" t="str">
        <f t="shared" si="8"/>
        <v/>
      </c>
      <c r="N77" s="76"/>
    </row>
    <row r="78" spans="1:14" ht="26.1" customHeight="1">
      <c r="A78" s="66" t="str">
        <f>IF(ISNA(VLOOKUP($C78,BASEIS!$A$2:$G$475,3,FALSE))," ",VLOOKUP($C78,BASEIS!$A$2:$G$475,7,FALSE))</f>
        <v>http://www.film.auth.gr/index.php</v>
      </c>
      <c r="B78" s="206" t="str">
        <f t="shared" si="5"/>
        <v>i</v>
      </c>
      <c r="C78" s="274">
        <v>163</v>
      </c>
      <c r="D78" s="275" t="str">
        <f>IF(ISNA(VLOOKUP($C78,BASEIS!$A$2:$E$475,3,FALSE))," ",VLOOKUP($C78,BASEIS!$A$2:$E$475,3,FALSE))</f>
        <v>ΚΙΝΗΜΑΤΟΓΡΑΦΟΥ (ΘΕΣΣΑΛΟΝΙΚΗ)</v>
      </c>
      <c r="E78" s="276" t="str">
        <f>IF(ISNA(VLOOKUP($C78,BASEIS!$A$2:$E$475,2,FALSE))," ",VLOOKUP($C78,BASEIS!$A$2:$E$475,2,FALSE))</f>
        <v>ΑΡΙΣΤΟΤΕΛΕΙΟ ΠΑΝΕΠΙΣΤΗΜΙΟ ΘΕΣΣΑΛΟΝΙΚΗΣ</v>
      </c>
      <c r="F78" s="277">
        <f>IF(ISNA(VLOOKUP($C78,BASEIS!$A$2:$E$475,4,FALSE))," ",VLOOKUP($C78,BASEIS!$A$2:$E$475,4,FALSE))</f>
        <v>14890</v>
      </c>
      <c r="G78" s="278">
        <f>IF(ISNA(VLOOKUP($C78,BASEIS!$A$2:$E$475,5,FALSE))," ",VLOOKUP($C78,BASEIS!$A$2:$E$475,5,FALSE))</f>
        <v>14660</v>
      </c>
      <c r="H78" s="64"/>
      <c r="I78" s="279">
        <f t="shared" si="6"/>
        <v>-14660</v>
      </c>
      <c r="J78" s="172">
        <f t="shared" si="7"/>
        <v>2</v>
      </c>
      <c r="K78" s="224" t="str">
        <f t="shared" si="8"/>
        <v/>
      </c>
      <c r="N78" s="76"/>
    </row>
    <row r="79" spans="1:14" ht="26.1" customHeight="1">
      <c r="A79" s="66" t="str">
        <f>IF(ISNA(VLOOKUP($C79,BASEIS!$A$2:$G$475,3,FALSE))," ",VLOOKUP($C79,BASEIS!$A$2:$G$475,7,FALSE))</f>
        <v>http://www.koinpolpanteion.gr/</v>
      </c>
      <c r="B79" s="206" t="str">
        <f t="shared" si="5"/>
        <v>i</v>
      </c>
      <c r="C79" s="274">
        <v>159</v>
      </c>
      <c r="D79" s="275" t="str">
        <f>IF(ISNA(VLOOKUP($C79,BASEIS!$A$2:$E$475,3,FALSE))," ",VLOOKUP($C79,BASEIS!$A$2:$E$475,3,FALSE))</f>
        <v>ΚΟΙΝΩΝΙΚΗΣ ΠΟΛΙΤΙΚΗΣ (ΑΘΗΝΑ)</v>
      </c>
      <c r="E79" s="276" t="str">
        <f>IF(ISNA(VLOOKUP($C79,BASEIS!$A$2:$E$475,2,FALSE))," ",VLOOKUP($C79,BASEIS!$A$2:$E$475,2,FALSE))</f>
        <v>ΠΑΝΤΕΙΟ ΠΑΝΕΠΙΣΤΗΜΙΟ ΚΟΙΝΩΝΙΚΩΝ ΚΑΙ ΠΟΛΙΤΙΚΩΝ ΕΠΙΣΤΗΜΩΝ</v>
      </c>
      <c r="F79" s="277">
        <f>IF(ISNA(VLOOKUP($C79,BASEIS!$A$2:$E$475,4,FALSE))," ",VLOOKUP($C79,BASEIS!$A$2:$E$475,4,FALSE))</f>
        <v>14538</v>
      </c>
      <c r="G79" s="278">
        <f>IF(ISNA(VLOOKUP($C79,BASEIS!$A$2:$E$475,5,FALSE))," ",VLOOKUP($C79,BASEIS!$A$2:$E$475,5,FALSE))</f>
        <v>14693</v>
      </c>
      <c r="H79" s="64"/>
      <c r="I79" s="279">
        <f t="shared" si="6"/>
        <v>-14693</v>
      </c>
      <c r="J79" s="172">
        <f t="shared" si="7"/>
        <v>2</v>
      </c>
      <c r="K79" s="224" t="str">
        <f t="shared" si="8"/>
        <v/>
      </c>
      <c r="N79" s="76"/>
    </row>
    <row r="80" spans="1:14" ht="26.1" customHeight="1">
      <c r="A80" s="66" t="str">
        <f>IF(ISNA(VLOOKUP($C80,BASEIS!$A$2:$G$475,3,FALSE))," ",VLOOKUP($C80,BASEIS!$A$2:$G$475,7,FALSE))</f>
        <v>http://www.slavstud.uoa.gr/</v>
      </c>
      <c r="B80" s="206" t="str">
        <f t="shared" si="5"/>
        <v>i</v>
      </c>
      <c r="C80" s="274">
        <v>192</v>
      </c>
      <c r="D80" s="275" t="str">
        <f>IF(ISNA(VLOOKUP($C80,BASEIS!$A$2:$E$475,3,FALSE))," ",VLOOKUP($C80,BASEIS!$A$2:$E$475,3,FALSE))</f>
        <v>ΡΩΣΙΚΗΣ ΓΛΩΣΣΑΣ ΚΑΙ ΦΙΛΟΛΟΓΙΑΣ ΚΑΙ ΣΛΑΒΙΚΩΝ ΣΠΟΥΔΩΝ (ΑΘΗΝΑ) -ΡΩΣΙΚΗΣ ΓΛΩΣΣΑΣ ΚΑΙ ΦΙΛΟΛΟΓΙΑΣ</v>
      </c>
      <c r="E80" s="276" t="str">
        <f>IF(ISNA(VLOOKUP($C80,BASEIS!$A$2:$E$475,2,FALSE))," ",VLOOKUP($C80,BASEIS!$A$2:$E$475,2,FALSE))</f>
        <v>ΕΘΝΙΚΟ &amp; ΚΑΠΟΔΙΣΤΡΙΑΚΟ ΠΑΝΕΠΙΣΤΗΜΙΟ ΑΘΗΝΩΝ</v>
      </c>
      <c r="F80" s="277">
        <f>IF(ISNA(VLOOKUP($C80,BASEIS!$A$2:$E$475,4,FALSE))," ",VLOOKUP($C80,BASEIS!$A$2:$E$475,4,FALSE))</f>
        <v>14221</v>
      </c>
      <c r="G80" s="278">
        <f>IF(ISNA(VLOOKUP($C80,BASEIS!$A$2:$E$475,5,FALSE))," ",VLOOKUP($C80,BASEIS!$A$2:$E$475,5,FALSE))</f>
        <v>14728</v>
      </c>
      <c r="H80" s="64"/>
      <c r="I80" s="279">
        <f t="shared" si="6"/>
        <v>-14728</v>
      </c>
      <c r="J80" s="172">
        <f t="shared" si="7"/>
        <v>2</v>
      </c>
      <c r="K80" s="224" t="str">
        <f t="shared" si="8"/>
        <v/>
      </c>
    </row>
    <row r="81" spans="1:14" ht="26.1" customHeight="1">
      <c r="A81" s="66" t="str">
        <f>IF(ISNA(VLOOKUP($C81,BASEIS!$A$2:$G$475,3,FALSE))," ",VLOOKUP($C81,BASEIS!$A$2:$G$475,7,FALSE))</f>
        <v>http://philology.uoi.gr/</v>
      </c>
      <c r="B81" s="206" t="str">
        <f t="shared" si="5"/>
        <v>i</v>
      </c>
      <c r="C81" s="274">
        <v>113</v>
      </c>
      <c r="D81" s="275" t="str">
        <f>IF(ISNA(VLOOKUP($C81,BASEIS!$A$2:$E$475,3,FALSE))," ",VLOOKUP($C81,BASEIS!$A$2:$E$475,3,FALSE))</f>
        <v>ΦΙΛΟΛΟΓΙΑΣ (ΙΩΑΝΝΙΝΑ)</v>
      </c>
      <c r="E81" s="276" t="str">
        <f>IF(ISNA(VLOOKUP($C81,BASEIS!$A$2:$E$475,2,FALSE))," ",VLOOKUP($C81,BASEIS!$A$2:$E$475,2,FALSE))</f>
        <v>ΠΑΝΕΠΙΣΤΗΜΙΟ ΙΩΑΝΝΙΝΩΝ</v>
      </c>
      <c r="F81" s="277">
        <f>IF(ISNA(VLOOKUP($C81,BASEIS!$A$2:$E$475,4,FALSE))," ",VLOOKUP($C81,BASEIS!$A$2:$E$475,4,FALSE))</f>
        <v>14895</v>
      </c>
      <c r="G81" s="278">
        <f>IF(ISNA(VLOOKUP($C81,BASEIS!$A$2:$E$475,5,FALSE))," ",VLOOKUP($C81,BASEIS!$A$2:$E$475,5,FALSE))</f>
        <v>14838</v>
      </c>
      <c r="H81" s="64"/>
      <c r="I81" s="279">
        <f t="shared" si="6"/>
        <v>-14838</v>
      </c>
      <c r="J81" s="172">
        <f t="shared" si="7"/>
        <v>2</v>
      </c>
      <c r="K81" s="224" t="str">
        <f t="shared" si="8"/>
        <v/>
      </c>
      <c r="N81" s="76"/>
    </row>
    <row r="82" spans="1:14" ht="26.1" customHeight="1">
      <c r="A82" s="66" t="str">
        <f>IF(ISNA(VLOOKUP($C82,BASEIS!$A$2:$G$475,3,FALSE))," ",VLOOKUP($C82,BASEIS!$A$2:$G$475,7,FALSE))</f>
        <v>http://www.primedu.uoa.gr/</v>
      </c>
      <c r="B82" s="206" t="str">
        <f t="shared" si="5"/>
        <v>i</v>
      </c>
      <c r="C82" s="274">
        <v>128</v>
      </c>
      <c r="D82" s="275" t="str">
        <f>IF(ISNA(VLOOKUP($C82,BASEIS!$A$2:$E$475,3,FALSE))," ",VLOOKUP($C82,BASEIS!$A$2:$E$475,3,FALSE))</f>
        <v>ΠΑΙΔΑΓΩΓΙΚΟ ΔΗΜΟΤΙΚΗΣ ΕΚΠΑΙΔΕΥΣΗΣ (ΑΘΗΝΑ)</v>
      </c>
      <c r="E82" s="276" t="str">
        <f>IF(ISNA(VLOOKUP($C82,BASEIS!$A$2:$E$475,2,FALSE))," ",VLOOKUP($C82,BASEIS!$A$2:$E$475,2,FALSE))</f>
        <v>ΕΘΝΙΚΟ &amp; ΚΑΠΟΔΙΣΤΡΙΑΚΟ ΠΑΝΕΠΙΣΤΗΜΙΟ ΑΘΗΝΩΝ</v>
      </c>
      <c r="F82" s="277">
        <f>IF(ISNA(VLOOKUP($C82,BASEIS!$A$2:$E$475,4,FALSE))," ",VLOOKUP($C82,BASEIS!$A$2:$E$475,4,FALSE))</f>
        <v>14670</v>
      </c>
      <c r="G82" s="278">
        <f>IF(ISNA(VLOOKUP($C82,BASEIS!$A$2:$E$475,5,FALSE))," ",VLOOKUP($C82,BASEIS!$A$2:$E$475,5,FALSE))</f>
        <v>14915</v>
      </c>
      <c r="H82" s="64"/>
      <c r="I82" s="279">
        <f t="shared" si="6"/>
        <v>-14915</v>
      </c>
      <c r="J82" s="172">
        <f t="shared" si="7"/>
        <v>2</v>
      </c>
      <c r="K82" s="224" t="str">
        <f t="shared" si="8"/>
        <v/>
      </c>
      <c r="N82" s="76"/>
    </row>
    <row r="83" spans="1:14" ht="26.1" customHeight="1">
      <c r="A83" s="66" t="str">
        <f>IF(ISNA(VLOOKUP($C83,BASEIS!$A$2:$G$475,3,FALSE))," ",VLOOKUP($C83,BASEIS!$A$2:$G$475,7,FALSE))</f>
        <v>http://www.panteion.gr/index.php?p=content&amp;section=26&amp;id=105&amp;lang=el</v>
      </c>
      <c r="B83" s="206" t="str">
        <f t="shared" si="5"/>
        <v>i</v>
      </c>
      <c r="C83" s="274">
        <v>165</v>
      </c>
      <c r="D83" s="275" t="str">
        <f>IF(ISNA(VLOOKUP($C83,BASEIS!$A$2:$E$475,3,FALSE))," ",VLOOKUP($C83,BASEIS!$A$2:$E$475,3,FALSE))</f>
        <v>ΚΟΙΝΩΝΙΚΗΣ ΑΝΘΡΩΠΟΛΟΓΙΑΣ (ΑΘΗΝΑ)</v>
      </c>
      <c r="E83" s="276" t="str">
        <f>IF(ISNA(VLOOKUP($C83,BASEIS!$A$2:$E$475,2,FALSE))," ",VLOOKUP($C83,BASEIS!$A$2:$E$475,2,FALSE))</f>
        <v>ΠΑΝΤΕΙΟ ΠΑΝΕΠΙΣΤΗΜΙΟ ΚΟΙΝΩΝΙΚΩΝ ΚΑΙ ΠΟΛΙΤΙΚΩΝ ΕΠΙΣΤΗΜΩΝ</v>
      </c>
      <c r="F83" s="277">
        <f>IF(ISNA(VLOOKUP($C83,BASEIS!$A$2:$E$475,4,FALSE))," ",VLOOKUP($C83,BASEIS!$A$2:$E$475,4,FALSE))</f>
        <v>14805</v>
      </c>
      <c r="G83" s="278">
        <f>IF(ISNA(VLOOKUP($C83,BASEIS!$A$2:$E$475,5,FALSE))," ",VLOOKUP($C83,BASEIS!$A$2:$E$475,5,FALSE))</f>
        <v>15073</v>
      </c>
      <c r="H83" s="64"/>
      <c r="I83" s="279">
        <f t="shared" si="6"/>
        <v>-15073</v>
      </c>
      <c r="J83" s="172">
        <f t="shared" si="7"/>
        <v>2</v>
      </c>
      <c r="K83" s="224" t="str">
        <f t="shared" si="8"/>
        <v/>
      </c>
      <c r="N83" s="76"/>
    </row>
    <row r="84" spans="1:14" ht="26.1" customHeight="1">
      <c r="A84" s="66" t="str">
        <f>IF(ISNA(VLOOKUP($C84,BASEIS!$A$2:$G$475,3,FALSE))," ",VLOOKUP($C84,BASEIS!$A$2:$G$475,7,FALSE))</f>
        <v>http://www.philology-upatras.gr/el/home</v>
      </c>
      <c r="B84" s="206" t="str">
        <f t="shared" si="5"/>
        <v>i</v>
      </c>
      <c r="C84" s="274">
        <v>175</v>
      </c>
      <c r="D84" s="275" t="str">
        <f>IF(ISNA(VLOOKUP($C84,BASEIS!$A$2:$E$475,3,FALSE))," ",VLOOKUP($C84,BASEIS!$A$2:$E$475,3,FALSE))</f>
        <v>ΦΙΛΟΛΟΓΙΑΣ (ΠΑΤΡΑ)</v>
      </c>
      <c r="E84" s="276" t="str">
        <f>IF(ISNA(VLOOKUP($C84,BASEIS!$A$2:$E$475,2,FALSE))," ",VLOOKUP($C84,BASEIS!$A$2:$E$475,2,FALSE))</f>
        <v>ΠΑΝΕΠΙΣΤΗΜΙΟ ΠΑΤΡΩΝ</v>
      </c>
      <c r="F84" s="277">
        <f>IF(ISNA(VLOOKUP($C84,BASEIS!$A$2:$E$475,4,FALSE))," ",VLOOKUP($C84,BASEIS!$A$2:$E$475,4,FALSE))</f>
        <v>15197</v>
      </c>
      <c r="G84" s="278">
        <f>IF(ISNA(VLOOKUP($C84,BASEIS!$A$2:$E$475,5,FALSE))," ",VLOOKUP($C84,BASEIS!$A$2:$E$475,5,FALSE))</f>
        <v>15272</v>
      </c>
      <c r="H84" s="64"/>
      <c r="I84" s="279">
        <f t="shared" si="6"/>
        <v>-15272</v>
      </c>
      <c r="J84" s="172">
        <f t="shared" si="7"/>
        <v>2</v>
      </c>
      <c r="K84" s="224" t="str">
        <f t="shared" si="8"/>
        <v/>
      </c>
      <c r="N84" s="76"/>
    </row>
    <row r="85" spans="1:14" ht="26.1" customHeight="1">
      <c r="A85" s="66" t="str">
        <f>IF(ISNA(VLOOKUP($C85,BASEIS!$A$2:$G$475,3,FALSE))," ",VLOOKUP($C85,BASEIS!$A$2:$G$475,7,FALSE))</f>
        <v>http://www.uom.gr/index.php?tmima=8&amp;categorymenu=2</v>
      </c>
      <c r="B85" s="206" t="str">
        <f t="shared" si="5"/>
        <v>i</v>
      </c>
      <c r="C85" s="274">
        <v>176</v>
      </c>
      <c r="D85" s="275" t="str">
        <f>IF(ISNA(VLOOKUP($C85,BASEIS!$A$2:$E$475,3,FALSE))," ",VLOOKUP($C85,BASEIS!$A$2:$E$475,3,FALSE))</f>
        <v>ΒΑΛΚΑΝΙΚΩΝ, ΣΛΑΒΙΚΩΝ ΚΑΙ ΑΝΑΤΟΛΙΚΩΝ ΣΠΟΥΔΩΝ (ΘΕΣΣΑΛΟΝΙΚΗ)</v>
      </c>
      <c r="E85" s="276" t="str">
        <f>IF(ISNA(VLOOKUP($C85,BASEIS!$A$2:$E$475,2,FALSE))," ",VLOOKUP($C85,BASEIS!$A$2:$E$475,2,FALSE))</f>
        <v>ΠΑΝΕΠΙΣΤΗΜΙΟ ΜΑΚΕΔΟΝΙΑΣ</v>
      </c>
      <c r="F85" s="277">
        <f>IF(ISNA(VLOOKUP($C85,BASEIS!$A$2:$E$475,4,FALSE))," ",VLOOKUP($C85,BASEIS!$A$2:$E$475,4,FALSE))</f>
        <v>14924</v>
      </c>
      <c r="G85" s="278">
        <f>IF(ISNA(VLOOKUP($C85,BASEIS!$A$2:$E$475,5,FALSE))," ",VLOOKUP($C85,BASEIS!$A$2:$E$475,5,FALSE))</f>
        <v>15401</v>
      </c>
      <c r="H85" s="64"/>
      <c r="I85" s="279">
        <f t="shared" si="6"/>
        <v>-15401</v>
      </c>
      <c r="J85" s="172">
        <f t="shared" si="7"/>
        <v>2</v>
      </c>
      <c r="K85" s="224" t="str">
        <f t="shared" si="8"/>
        <v/>
      </c>
      <c r="N85" s="76"/>
    </row>
    <row r="86" spans="1:14" ht="26.1" customHeight="1">
      <c r="A86" s="66" t="str">
        <f>IF(ISNA(VLOOKUP($C86,BASEIS!$A$2:$G$475,3,FALSE))," ",VLOOKUP($C86,BASEIS!$A$2:$G$475,7,FALSE))</f>
        <v>http://www.edlit.auth.gr/</v>
      </c>
      <c r="B86" s="206" t="str">
        <f t="shared" ref="B86:B103" si="13">HYPERLINK(A86,"i")</f>
        <v>i</v>
      </c>
      <c r="C86" s="274">
        <v>120</v>
      </c>
      <c r="D86" s="275" t="str">
        <f>IF(ISNA(VLOOKUP($C86,BASEIS!$A$2:$E$475,3,FALSE))," ",VLOOKUP($C86,BASEIS!$A$2:$E$475,3,FALSE))</f>
        <v>ΦΙΛΟΣΟΦΙΑΣ ΚΑΙ ΠΑΙΔΑΓΩΓΙΚΗΣ (ΘΕΣΣΑΛΟΝΙΚΗ)</v>
      </c>
      <c r="E86" s="276" t="str">
        <f>IF(ISNA(VLOOKUP($C86,BASEIS!$A$2:$E$475,2,FALSE))," ",VLOOKUP($C86,BASEIS!$A$2:$E$475,2,FALSE))</f>
        <v>ΑΡΙΣΤΟΤΕΛΕΙΟ ΠΑΝΕΠΙΣΤΗΜΙΟ ΘΕΣΣΑΛΟΝΙΚΗΣ</v>
      </c>
      <c r="F86" s="277">
        <f>IF(ISNA(VLOOKUP($C86,BASEIS!$A$2:$E$475,4,FALSE))," ",VLOOKUP($C86,BASEIS!$A$2:$E$475,4,FALSE))</f>
        <v>15380</v>
      </c>
      <c r="G86" s="278">
        <f>IF(ISNA(VLOOKUP($C86,BASEIS!$A$2:$E$475,5,FALSE))," ",VLOOKUP($C86,BASEIS!$A$2:$E$475,5,FALSE))</f>
        <v>15422</v>
      </c>
      <c r="H86" s="64"/>
      <c r="I86" s="279">
        <f t="shared" ref="I86:I103" si="14">$F$2-G86</f>
        <v>-15422</v>
      </c>
      <c r="J86" s="172">
        <f t="shared" ref="J86:J103" si="15">IF(I86&gt;=0,1,2)</f>
        <v>2</v>
      </c>
      <c r="K86" s="224" t="str">
        <f t="shared" ref="K86:K117" si="16">IF(G86=0,"ΝΕΑ ΣΧΟΛΗ","")</f>
        <v/>
      </c>
      <c r="N86" s="76"/>
    </row>
    <row r="87" spans="1:14" ht="26.1" customHeight="1">
      <c r="A87" s="66" t="str">
        <f>IF(ISNA(VLOOKUP($C87,BASEIS!$A$2:$G$475,3,FALSE))," ",VLOOKUP($C87,BASEIS!$A$2:$G$475,7,FALSE))</f>
        <v>http://sociology.panteion.gr/</v>
      </c>
      <c r="B87" s="206" t="str">
        <f t="shared" si="13"/>
        <v>i</v>
      </c>
      <c r="C87" s="274">
        <v>126</v>
      </c>
      <c r="D87" s="275" t="str">
        <f>IF(ISNA(VLOOKUP($C87,BASEIS!$A$2:$E$475,3,FALSE))," ",VLOOKUP($C87,BASEIS!$A$2:$E$475,3,FALSE))</f>
        <v>ΚΟΙΝΩΝΙΟΛΟΓΙΑΣ (ΑΘΗΝΑ)</v>
      </c>
      <c r="E87" s="276" t="str">
        <f>IF(ISNA(VLOOKUP($C87,BASEIS!$A$2:$E$475,2,FALSE))," ",VLOOKUP($C87,BASEIS!$A$2:$E$475,2,FALSE))</f>
        <v>ΠΑΝΤΕΙΟ ΠΑΝΕΠΙΣΤΗΜΙΟ ΚΟΙΝΩΝΙΚΩΝ ΚΑΙ ΠΟΛΙΤΙΚΩΝ ΕΠΙΣΤΗΜΩΝ</v>
      </c>
      <c r="F87" s="277">
        <f>IF(ISNA(VLOOKUP($C87,BASEIS!$A$2:$E$475,4,FALSE))," ",VLOOKUP($C87,BASEIS!$A$2:$E$475,4,FALSE))</f>
        <v>15408</v>
      </c>
      <c r="G87" s="278">
        <f>IF(ISNA(VLOOKUP($C87,BASEIS!$A$2:$E$475,5,FALSE))," ",VLOOKUP($C87,BASEIS!$A$2:$E$475,5,FALSE))</f>
        <v>15683</v>
      </c>
      <c r="H87" s="64"/>
      <c r="I87" s="279">
        <f t="shared" si="14"/>
        <v>-15683</v>
      </c>
      <c r="J87" s="172">
        <f t="shared" si="15"/>
        <v>2</v>
      </c>
      <c r="K87" s="224" t="str">
        <f t="shared" si="16"/>
        <v/>
      </c>
      <c r="N87" s="76"/>
    </row>
    <row r="88" spans="1:14" ht="26.1" customHeight="1">
      <c r="A88" s="66" t="str">
        <f>IF(ISNA(VLOOKUP($C88,BASEIS!$A$2:$G$475,3,FALSE))," ",VLOOKUP($C88,BASEIS!$A$2:$G$475,7,FALSE))</f>
        <v>http://www.polhist.panteion.gr/index.php?lang=el</v>
      </c>
      <c r="B88" s="206" t="str">
        <f t="shared" si="13"/>
        <v>i</v>
      </c>
      <c r="C88" s="274">
        <v>125</v>
      </c>
      <c r="D88" s="275" t="str">
        <f>IF(ISNA(VLOOKUP($C88,BASEIS!$A$2:$E$475,3,FALSE))," ",VLOOKUP($C88,BASEIS!$A$2:$E$475,3,FALSE))</f>
        <v>ΠΟΛΙΤΙΚΗΣ ΕΠΙΣΤΗΜΗΣ ΚΑΙ ΙΣΤΟΡΙΑΣ (ΑΘΗΝΑ)</v>
      </c>
      <c r="E88" s="276" t="str">
        <f>IF(ISNA(VLOOKUP($C88,BASEIS!$A$2:$E$475,2,FALSE))," ",VLOOKUP($C88,BASEIS!$A$2:$E$475,2,FALSE))</f>
        <v>ΠΑΝΤΕΙΟ ΠΑΝΕΠΙΣΤΗΜΙΟ ΚΟΙΝΩΝΙΚΩΝ ΚΑΙ ΠΟΛΙΤΙΚΩΝ ΕΠΙΣΤΗΜΩΝ</v>
      </c>
      <c r="F88" s="277">
        <f>IF(ISNA(VLOOKUP($C88,BASEIS!$A$2:$E$475,4,FALSE))," ",VLOOKUP($C88,BASEIS!$A$2:$E$475,4,FALSE))</f>
        <v>15579</v>
      </c>
      <c r="G88" s="278">
        <f>IF(ISNA(VLOOKUP($C88,BASEIS!$A$2:$E$475,5,FALSE))," ",VLOOKUP($C88,BASEIS!$A$2:$E$475,5,FALSE))</f>
        <v>15862</v>
      </c>
      <c r="H88" s="64"/>
      <c r="I88" s="279">
        <f t="shared" si="14"/>
        <v>-15862</v>
      </c>
      <c r="J88" s="172">
        <f t="shared" si="15"/>
        <v>2</v>
      </c>
      <c r="K88" s="224" t="str">
        <f t="shared" si="16"/>
        <v/>
      </c>
      <c r="N88" s="76"/>
    </row>
    <row r="89" spans="1:14" ht="26.1" customHeight="1">
      <c r="A89" s="66" t="str">
        <f>IF(ISNA(VLOOKUP($C89,BASEIS!$A$2:$G$475,3,FALSE))," ",VLOOKUP($C89,BASEIS!$A$2:$G$475,7,FALSE))</f>
        <v>http://www.ppp.uoa.gr</v>
      </c>
      <c r="B89" s="206" t="str">
        <f t="shared" si="13"/>
        <v>i</v>
      </c>
      <c r="C89" s="274">
        <v>118</v>
      </c>
      <c r="D89" s="275" t="str">
        <f>IF(ISNA(VLOOKUP($C89,BASEIS!$A$2:$E$475,3,FALSE))," ",VLOOKUP($C89,BASEIS!$A$2:$E$475,3,FALSE))</f>
        <v>ΦΙΛΟΣΟΦΙΑΣ - ΠΑΙΔΑΓΩΓΙΚΗΣ ΚΑΙ ΨΥΧΟΛΟΓΙΑΣ (ΑΘΗΝΑ)</v>
      </c>
      <c r="E89" s="276" t="str">
        <f>IF(ISNA(VLOOKUP($C89,BASEIS!$A$2:$E$475,2,FALSE))," ",VLOOKUP($C89,BASEIS!$A$2:$E$475,2,FALSE))</f>
        <v>ΕΘΝΙΚΟ &amp; ΚΑΠΟΔΙΣΤΡΙΑΚΟ ΠΑΝΕΠΙΣΤΗΜΙΟ ΑΘΗΝΩΝ</v>
      </c>
      <c r="F89" s="277">
        <f>IF(ISNA(VLOOKUP($C89,BASEIS!$A$2:$E$475,4,FALSE))," ",VLOOKUP($C89,BASEIS!$A$2:$E$475,4,FALSE))</f>
        <v>15671</v>
      </c>
      <c r="G89" s="278">
        <f>IF(ISNA(VLOOKUP($C89,BASEIS!$A$2:$E$475,5,FALSE))," ",VLOOKUP($C89,BASEIS!$A$2:$E$475,5,FALSE))</f>
        <v>15863</v>
      </c>
      <c r="H89" s="64"/>
      <c r="I89" s="279">
        <f t="shared" si="14"/>
        <v>-15863</v>
      </c>
      <c r="J89" s="172">
        <f t="shared" si="15"/>
        <v>2</v>
      </c>
      <c r="K89" s="224" t="str">
        <f t="shared" si="16"/>
        <v/>
      </c>
      <c r="N89" s="76"/>
    </row>
    <row r="90" spans="1:14" ht="26.1" customHeight="1">
      <c r="A90" s="66" t="str">
        <f>IF(ISNA(VLOOKUP($C90,BASEIS!$A$2:$G$475,3,FALSE))," ",VLOOKUP($C90,BASEIS!$A$2:$G$475,7,FALSE))</f>
        <v>http://www.hist.auth.gr/</v>
      </c>
      <c r="B90" s="206" t="str">
        <f t="shared" si="13"/>
        <v>i</v>
      </c>
      <c r="C90" s="274">
        <v>112</v>
      </c>
      <c r="D90" s="275" t="str">
        <f>IF(ISNA(VLOOKUP($C90,BASEIS!$A$2:$E$475,3,FALSE))," ",VLOOKUP($C90,BASEIS!$A$2:$E$475,3,FALSE))</f>
        <v>ΙΣΤΟΡΙΑΣ ΚΑΙ ΑΡΧΑΙΟΛΟΓΙΑΣ (ΘΕΣΣΑΛΟΝΙΚΗ)</v>
      </c>
      <c r="E90" s="276" t="str">
        <f>IF(ISNA(VLOOKUP($C90,BASEIS!$A$2:$E$475,2,FALSE))," ",VLOOKUP($C90,BASEIS!$A$2:$E$475,2,FALSE))</f>
        <v>ΑΡΙΣΤΟΤΕΛΕΙΟ ΠΑΝΕΠΙΣΤΗΜΙΟ ΘΕΣΣΑΛΟΝΙΚΗΣ</v>
      </c>
      <c r="F90" s="277">
        <f>IF(ISNA(VLOOKUP($C90,BASEIS!$A$2:$E$475,4,FALSE))," ",VLOOKUP($C90,BASEIS!$A$2:$E$475,4,FALSE))</f>
        <v>15851</v>
      </c>
      <c r="G90" s="278">
        <f>IF(ISNA(VLOOKUP($C90,BASEIS!$A$2:$E$475,5,FALSE))," ",VLOOKUP($C90,BASEIS!$A$2:$E$475,5,FALSE))</f>
        <v>15974</v>
      </c>
      <c r="H90" s="64"/>
      <c r="I90" s="279">
        <f t="shared" si="14"/>
        <v>-15974</v>
      </c>
      <c r="J90" s="172">
        <f t="shared" si="15"/>
        <v>2</v>
      </c>
      <c r="K90" s="224" t="str">
        <f t="shared" si="16"/>
        <v/>
      </c>
      <c r="N90" s="76"/>
    </row>
    <row r="91" spans="1:14" ht="26.1" customHeight="1">
      <c r="A91" s="66" t="str">
        <f>IF(ISNA(VLOOKUP($C91,BASEIS!$A$2:$G$475,3,FALSE))," ",VLOOKUP($C91,BASEIS!$A$2:$G$475,7,FALSE))</f>
        <v>http://www.arch.uoa.gr</v>
      </c>
      <c r="B91" s="206" t="str">
        <f t="shared" si="13"/>
        <v>i</v>
      </c>
      <c r="C91" s="274">
        <v>110</v>
      </c>
      <c r="D91" s="275" t="str">
        <f>IF(ISNA(VLOOKUP($C91,BASEIS!$A$2:$E$475,3,FALSE))," ",VLOOKUP($C91,BASEIS!$A$2:$E$475,3,FALSE))</f>
        <v>ΙΣΤΟΡΙΑΣ ΚΑΙ ΑΡΧΑΙΟΛΟΓΙΑΣ (ΑΘΗΝΑ)</v>
      </c>
      <c r="E91" s="276" t="str">
        <f>IF(ISNA(VLOOKUP($C91,BASEIS!$A$2:$E$475,2,FALSE))," ",VLOOKUP($C91,BASEIS!$A$2:$E$475,2,FALSE))</f>
        <v>ΕΘΝΙΚΟ &amp; ΚΑΠΟΔΙΣΤΡΙΑΚΟ ΠΑΝΕΠΙΣΤΗΜΙΟ ΑΘΗΝΩΝ</v>
      </c>
      <c r="F91" s="277">
        <f>IF(ISNA(VLOOKUP($C91,BASEIS!$A$2:$E$475,4,FALSE))," ",VLOOKUP($C91,BASEIS!$A$2:$E$475,4,FALSE))</f>
        <v>16000</v>
      </c>
      <c r="G91" s="278">
        <f>IF(ISNA(VLOOKUP($C91,BASEIS!$A$2:$E$475,5,FALSE))," ",VLOOKUP($C91,BASEIS!$A$2:$E$475,5,FALSE))</f>
        <v>16167</v>
      </c>
      <c r="H91" s="64"/>
      <c r="I91" s="279">
        <f t="shared" si="14"/>
        <v>-16167</v>
      </c>
      <c r="J91" s="172">
        <f t="shared" si="15"/>
        <v>2</v>
      </c>
      <c r="K91" s="224" t="str">
        <f t="shared" si="16"/>
        <v/>
      </c>
      <c r="N91" s="76"/>
    </row>
    <row r="92" spans="1:14" ht="26.1" customHeight="1">
      <c r="A92" s="66" t="str">
        <f>IF(ISNA(VLOOKUP($C92,BASEIS!$A$2:$G$475,3,FALSE))," ",VLOOKUP($C92,BASEIS!$A$2:$G$475,7,FALSE))</f>
        <v>http://www.polsci.auth.gr</v>
      </c>
      <c r="B92" s="206" t="str">
        <f t="shared" si="13"/>
        <v>i</v>
      </c>
      <c r="C92" s="274">
        <v>357</v>
      </c>
      <c r="D92" s="275" t="str">
        <f>IF(ISNA(VLOOKUP($C92,BASEIS!$A$2:$E$475,3,FALSE))," ",VLOOKUP($C92,BASEIS!$A$2:$E$475,3,FALSE))</f>
        <v>ΠΟΛΙΤΙΚΩΝ ΕΠΙΣΤΗΜΩΝ (ΘΕΣΣΑΛΟΝΙΚΗ)</v>
      </c>
      <c r="E92" s="276" t="str">
        <f>IF(ISNA(VLOOKUP($C92,BASEIS!$A$2:$E$475,2,FALSE))," ",VLOOKUP($C92,BASEIS!$A$2:$E$475,2,FALSE))</f>
        <v>ΑΡΙΣΤΟΤΕΛΕΙΟ ΠΑΝΕΠΙΣΤΗΜΙΟ ΘΕΣΣΑΛΟΝΙΚΗΣ</v>
      </c>
      <c r="F92" s="277">
        <f>IF(ISNA(VLOOKUP($C92,BASEIS!$A$2:$E$475,4,FALSE))," ",VLOOKUP($C92,BASEIS!$A$2:$E$475,4,FALSE))</f>
        <v>16215</v>
      </c>
      <c r="G92" s="278">
        <f>IF(ISNA(VLOOKUP($C92,BASEIS!$A$2:$E$475,5,FALSE))," ",VLOOKUP($C92,BASEIS!$A$2:$E$475,5,FALSE))</f>
        <v>16343</v>
      </c>
      <c r="H92" s="64"/>
      <c r="I92" s="279">
        <f t="shared" si="14"/>
        <v>-16343</v>
      </c>
      <c r="J92" s="172">
        <f t="shared" si="15"/>
        <v>2</v>
      </c>
      <c r="K92" s="224" t="str">
        <f t="shared" si="16"/>
        <v/>
      </c>
      <c r="N92" s="76"/>
    </row>
    <row r="93" spans="1:14" ht="26.1" customHeight="1">
      <c r="A93" s="66" t="str">
        <f>IF(ISNA(VLOOKUP($C93,BASEIS!$A$2:$G$475,3,FALSE))," ",VLOOKUP($C93,BASEIS!$A$2:$G$475,7,FALSE))</f>
        <v>http://www.lit.auth.gr/</v>
      </c>
      <c r="B93" s="206" t="str">
        <f t="shared" si="13"/>
        <v>i</v>
      </c>
      <c r="C93" s="274">
        <v>111</v>
      </c>
      <c r="D93" s="275" t="str">
        <f>IF(ISNA(VLOOKUP($C93,BASEIS!$A$2:$E$475,3,FALSE))," ",VLOOKUP($C93,BASEIS!$A$2:$E$475,3,FALSE))</f>
        <v>ΦΙΛΟΛΟΓΙΑΣ (ΘΕΣΣΑΛΟΝΙΚΗ)</v>
      </c>
      <c r="E93" s="276" t="str">
        <f>IF(ISNA(VLOOKUP($C93,BASEIS!$A$2:$E$475,2,FALSE))," ",VLOOKUP($C93,BASEIS!$A$2:$E$475,2,FALSE))</f>
        <v>ΑΡΙΣΤΟΤΕΛΕΙΟ ΠΑΝΕΠΙΣΤΗΜΙΟ ΘΕΣΣΑΛΟΝΙΚΗΣ</v>
      </c>
      <c r="F93" s="277">
        <f>IF(ISNA(VLOOKUP($C93,BASEIS!$A$2:$E$475,4,FALSE))," ",VLOOKUP($C93,BASEIS!$A$2:$E$475,4,FALSE))</f>
        <v>16380</v>
      </c>
      <c r="G93" s="278">
        <f>IF(ISNA(VLOOKUP($C93,BASEIS!$A$2:$E$475,5,FALSE))," ",VLOOKUP($C93,BASEIS!$A$2:$E$475,5,FALSE))</f>
        <v>16386</v>
      </c>
      <c r="H93" s="64"/>
      <c r="I93" s="279">
        <f t="shared" si="14"/>
        <v>-16386</v>
      </c>
      <c r="J93" s="172">
        <f t="shared" si="15"/>
        <v>2</v>
      </c>
      <c r="K93" s="224" t="str">
        <f t="shared" si="16"/>
        <v/>
      </c>
      <c r="N93" s="76"/>
    </row>
    <row r="94" spans="1:14" ht="26.1" customHeight="1">
      <c r="A94" s="66" t="str">
        <f>IF(ISNA(VLOOKUP($C94,BASEIS!$A$2:$G$475,3,FALSE))," ",VLOOKUP($C94,BASEIS!$A$2:$G$475,7,FALSE))</f>
        <v>http://www.phil.uoa.gr/</v>
      </c>
      <c r="B94" s="206" t="str">
        <f t="shared" si="13"/>
        <v>i</v>
      </c>
      <c r="C94" s="274">
        <v>109</v>
      </c>
      <c r="D94" s="275" t="str">
        <f>IF(ISNA(VLOOKUP($C94,BASEIS!$A$2:$E$475,3,FALSE))," ",VLOOKUP($C94,BASEIS!$A$2:$E$475,3,FALSE))</f>
        <v>ΦΙΛΟΛΟΓΙΑΣ (ΑΘΗΝΑ)</v>
      </c>
      <c r="E94" s="276" t="str">
        <f>IF(ISNA(VLOOKUP($C94,BASEIS!$A$2:$E$475,2,FALSE))," ",VLOOKUP($C94,BASEIS!$A$2:$E$475,2,FALSE))</f>
        <v>ΕΘΝΙΚΟ &amp; ΚΑΠΟΔΙΣΤΡΙΑΚΟ ΠΑΝΕΠΙΣΤΗΜΙΟ ΑΘΗΝΩΝ</v>
      </c>
      <c r="F94" s="277">
        <f>IF(ISNA(VLOOKUP($C94,BASEIS!$A$2:$E$475,4,FALSE))," ",VLOOKUP($C94,BASEIS!$A$2:$E$475,4,FALSE))</f>
        <v>16372</v>
      </c>
      <c r="G94" s="278">
        <f>IF(ISNA(VLOOKUP($C94,BASEIS!$A$2:$E$475,5,FALSE))," ",VLOOKUP($C94,BASEIS!$A$2:$E$475,5,FALSE))</f>
        <v>16448</v>
      </c>
      <c r="H94" s="64"/>
      <c r="I94" s="279">
        <f t="shared" si="14"/>
        <v>-16448</v>
      </c>
      <c r="J94" s="172">
        <f t="shared" si="15"/>
        <v>2</v>
      </c>
      <c r="K94" s="224" t="str">
        <f t="shared" si="16"/>
        <v/>
      </c>
      <c r="N94" s="76"/>
    </row>
    <row r="95" spans="1:14" ht="26.1" customHeight="1">
      <c r="A95" s="66" t="str">
        <f>IF(ISNA(VLOOKUP($C95,BASEIS!$A$2:$G$475,3,FALSE))," ",VLOOKUP($C95,BASEIS!$A$2:$G$475,7,FALSE))</f>
        <v>http://www.pspa.uoa.gr/</v>
      </c>
      <c r="B95" s="206" t="str">
        <f t="shared" si="13"/>
        <v>i</v>
      </c>
      <c r="C95" s="274">
        <v>123</v>
      </c>
      <c r="D95" s="275" t="str">
        <f>IF(ISNA(VLOOKUP($C95,BASEIS!$A$2:$E$475,3,FALSE))," ",VLOOKUP($C95,BASEIS!$A$2:$E$475,3,FALSE))</f>
        <v>ΠΟΛΙΤΙΚΗΣ ΕΠΙΣΤΗΜΗΣ ΚΑΙ ΔΗΜΟΣΙΑΣ ΔΙΟΙΚΗΣΗΣ (ΑΘΗΝΑ)</v>
      </c>
      <c r="E95" s="276" t="str">
        <f>IF(ISNA(VLOOKUP($C95,BASEIS!$A$2:$E$475,2,FALSE))," ",VLOOKUP($C95,BASEIS!$A$2:$E$475,2,FALSE))</f>
        <v>ΕΘΝΙΚΟ &amp; ΚΑΠΟΔΙΣΤΡΙΑΚΟ ΠΑΝΕΠΙΣΤΗΜΙΟ ΑΘΗΝΩΝ</v>
      </c>
      <c r="F95" s="277">
        <f>IF(ISNA(VLOOKUP($C95,BASEIS!$A$2:$E$475,4,FALSE))," ",VLOOKUP($C95,BASEIS!$A$2:$E$475,4,FALSE))</f>
        <v>16357</v>
      </c>
      <c r="G95" s="278">
        <f>IF(ISNA(VLOOKUP($C95,BASEIS!$A$2:$E$475,5,FALSE))," ",VLOOKUP($C95,BASEIS!$A$2:$E$475,5,FALSE))</f>
        <v>16497</v>
      </c>
      <c r="H95" s="64"/>
      <c r="I95" s="279">
        <f t="shared" si="14"/>
        <v>-16497</v>
      </c>
      <c r="J95" s="172">
        <f t="shared" si="15"/>
        <v>2</v>
      </c>
      <c r="K95" s="224" t="str">
        <f t="shared" si="16"/>
        <v/>
      </c>
      <c r="N95" s="76"/>
    </row>
    <row r="96" spans="1:14" ht="26.1" customHeight="1">
      <c r="A96" s="66" t="str">
        <f>IF(ISNA(VLOOKUP($C96,BASEIS!$A$2:$G$475,3,FALSE))," ",VLOOKUP($C96,BASEIS!$A$2:$G$475,7,FALSE))</f>
        <v>http://www.uom.gr/index.php?tmima=7&amp;categorymenu=2</v>
      </c>
      <c r="B96" s="206" t="str">
        <f t="shared" si="13"/>
        <v>i</v>
      </c>
      <c r="C96" s="274">
        <v>174</v>
      </c>
      <c r="D96" s="275" t="str">
        <f>IF(ISNA(VLOOKUP($C96,BASEIS!$A$2:$E$475,3,FALSE))," ",VLOOKUP($C96,BASEIS!$A$2:$E$475,3,FALSE))</f>
        <v>ΕΚΠΑΙΔΕΥΤΙΚΗΣ ΚΑΙ ΚΟΙΝΩΝΙΚΗΣ ΠΟΛΙΤΙΚΗΣ (ΘΕΣΣΑΛΟΝΙΚΗ)</v>
      </c>
      <c r="E96" s="276" t="str">
        <f>IF(ISNA(VLOOKUP($C96,BASEIS!$A$2:$E$475,2,FALSE))," ",VLOOKUP($C96,BASEIS!$A$2:$E$475,2,FALSE))</f>
        <v>ΠΑΝΕΠΙΣΤΗΜΙΟ ΜΑΚΕΔΟΝΙΑΣ</v>
      </c>
      <c r="F96" s="277">
        <f>IF(ISNA(VLOOKUP($C96,BASEIS!$A$2:$E$475,4,FALSE))," ",VLOOKUP($C96,BASEIS!$A$2:$E$475,4,FALSE))</f>
        <v>16340</v>
      </c>
      <c r="G96" s="278">
        <f>IF(ISNA(VLOOKUP($C96,BASEIS!$A$2:$E$475,5,FALSE))," ",VLOOKUP($C96,BASEIS!$A$2:$E$475,5,FALSE))</f>
        <v>16566</v>
      </c>
      <c r="H96" s="64"/>
      <c r="I96" s="279">
        <f t="shared" si="14"/>
        <v>-16566</v>
      </c>
      <c r="J96" s="172">
        <f t="shared" si="15"/>
        <v>2</v>
      </c>
      <c r="K96" s="224" t="str">
        <f t="shared" si="16"/>
        <v/>
      </c>
      <c r="N96" s="76"/>
    </row>
    <row r="97" spans="1:14" ht="26.1" customHeight="1">
      <c r="A97" s="66" t="str">
        <f>IF(ISNA(VLOOKUP($C97,BASEIS!$A$2:$G$475,3,FALSE))," ",VLOOKUP($C97,BASEIS!$A$2:$G$475,7,FALSE))</f>
        <v>http://www.psychology.uoc.gr/</v>
      </c>
      <c r="B97" s="206" t="str">
        <f t="shared" si="13"/>
        <v>i</v>
      </c>
      <c r="C97" s="274">
        <v>151</v>
      </c>
      <c r="D97" s="275" t="str">
        <f>IF(ISNA(VLOOKUP($C97,BASEIS!$A$2:$E$475,3,FALSE))," ",VLOOKUP($C97,BASEIS!$A$2:$E$475,3,FALSE))</f>
        <v>ΨΥΧΟΛΟΓΙΑΣ (ΡΕΘΥΜΝΟ)</v>
      </c>
      <c r="E97" s="276" t="str">
        <f>IF(ISNA(VLOOKUP($C97,BASEIS!$A$2:$E$475,2,FALSE))," ",VLOOKUP($C97,BASEIS!$A$2:$E$475,2,FALSE))</f>
        <v>ΠΑΝΕΠΙΣΤΗΜΙΟ ΚΡΗΤΗΣ</v>
      </c>
      <c r="F97" s="277">
        <f>IF(ISNA(VLOOKUP($C97,BASEIS!$A$2:$E$475,4,FALSE))," ",VLOOKUP($C97,BASEIS!$A$2:$E$475,4,FALSE))</f>
        <v>17121</v>
      </c>
      <c r="G97" s="278">
        <f>IF(ISNA(VLOOKUP($C97,BASEIS!$A$2:$E$475,5,FALSE))," ",VLOOKUP($C97,BASEIS!$A$2:$E$475,5,FALSE))</f>
        <v>17274</v>
      </c>
      <c r="H97" s="64"/>
      <c r="I97" s="279">
        <f t="shared" si="14"/>
        <v>-17274</v>
      </c>
      <c r="J97" s="172">
        <f t="shared" si="15"/>
        <v>2</v>
      </c>
      <c r="K97" s="224" t="str">
        <f t="shared" si="16"/>
        <v/>
      </c>
      <c r="N97" s="76"/>
    </row>
    <row r="98" spans="1:14" ht="26.1" customHeight="1">
      <c r="A98" s="66" t="str">
        <f>IF(ISNA(VLOOKUP($C98,BASEIS!$A$2:$G$475,3,FALSE))," ",VLOOKUP($C98,BASEIS!$A$2:$G$475,7,FALSE))</f>
        <v>http://psy.panteion.gr/</v>
      </c>
      <c r="B98" s="206" t="str">
        <f t="shared" si="13"/>
        <v>i</v>
      </c>
      <c r="C98" s="274">
        <v>170</v>
      </c>
      <c r="D98" s="275" t="str">
        <f>IF(ISNA(VLOOKUP($C98,BASEIS!$A$2:$E$475,3,FALSE))," ",VLOOKUP($C98,BASEIS!$A$2:$E$475,3,FALSE))</f>
        <v>ΨΥΧΟΛΟΓΙΑΣ (ΑΘΗΝΑ) - ΠΑΝΤΕΙΟ</v>
      </c>
      <c r="E98" s="276" t="str">
        <f>IF(ISNA(VLOOKUP($C98,BASEIS!$A$2:$E$475,2,FALSE))," ",VLOOKUP($C98,BASEIS!$A$2:$E$475,2,FALSE))</f>
        <v>ΠΑΝΤΕΙΟ ΠΑΝΕΠΙΣΤΗΜΙΟ ΚΟΙΝΩΝΙΚΩΝ ΚΑΙ ΠΟΛΙΤΙΚΩΝ ΕΠΙΣΤΗΜΩΝ</v>
      </c>
      <c r="F98" s="277">
        <f>IF(ISNA(VLOOKUP($C98,BASEIS!$A$2:$E$475,4,FALSE))," ",VLOOKUP($C98,BASEIS!$A$2:$E$475,4,FALSE))</f>
        <v>17381</v>
      </c>
      <c r="G98" s="278">
        <f>IF(ISNA(VLOOKUP($C98,BASEIS!$A$2:$E$475,5,FALSE))," ",VLOOKUP($C98,BASEIS!$A$2:$E$475,5,FALSE))</f>
        <v>17487</v>
      </c>
      <c r="H98" s="64"/>
      <c r="I98" s="279">
        <f t="shared" si="14"/>
        <v>-17487</v>
      </c>
      <c r="J98" s="172">
        <f t="shared" si="15"/>
        <v>2</v>
      </c>
      <c r="K98" s="224" t="str">
        <f t="shared" si="16"/>
        <v/>
      </c>
      <c r="N98" s="76"/>
    </row>
    <row r="99" spans="1:14" ht="26.1" customHeight="1">
      <c r="A99" s="66" t="str">
        <f>IF(ISNA(VLOOKUP($C99,BASEIS!$A$2:$G$475,3,FALSE))," ",VLOOKUP($C99,BASEIS!$A$2:$G$475,7,FALSE))</f>
        <v>http://www.law.duth.gr/</v>
      </c>
      <c r="B99" s="206" t="str">
        <f t="shared" si="13"/>
        <v>i</v>
      </c>
      <c r="C99" s="274">
        <v>121</v>
      </c>
      <c r="D99" s="275" t="str">
        <f>IF(ISNA(VLOOKUP($C99,BASEIS!$A$2:$E$475,3,FALSE))," ",VLOOKUP($C99,BASEIS!$A$2:$E$475,3,FALSE))</f>
        <v>ΝΟΜΙΚΗΣ (ΚΟΜΟΤΗΝΗ)</v>
      </c>
      <c r="E99" s="276" t="str">
        <f>IF(ISNA(VLOOKUP($C99,BASEIS!$A$2:$E$475,2,FALSE))," ",VLOOKUP($C99,BASEIS!$A$2:$E$475,2,FALSE))</f>
        <v>ΔΗΜΟΚΡΙΤΕΙΟ ΠΑΝΕΠΙΣΤΗΜΙΟ ΘΡΑΚΗΣ</v>
      </c>
      <c r="F99" s="277">
        <f>IF(ISNA(VLOOKUP($C99,BASEIS!$A$2:$E$475,4,FALSE))," ",VLOOKUP($C99,BASEIS!$A$2:$E$475,4,FALSE))</f>
        <v>17409</v>
      </c>
      <c r="G99" s="278">
        <f>IF(ISNA(VLOOKUP($C99,BASEIS!$A$2:$E$475,5,FALSE))," ",VLOOKUP($C99,BASEIS!$A$2:$E$475,5,FALSE))</f>
        <v>17515</v>
      </c>
      <c r="H99" s="64"/>
      <c r="I99" s="279">
        <f t="shared" si="14"/>
        <v>-17515</v>
      </c>
      <c r="J99" s="172">
        <f t="shared" si="15"/>
        <v>2</v>
      </c>
      <c r="K99" s="224" t="str">
        <f t="shared" si="16"/>
        <v/>
      </c>
      <c r="N99" s="76"/>
    </row>
    <row r="100" spans="1:14" ht="26.1" customHeight="1">
      <c r="A100" s="66" t="str">
        <f>IF(ISNA(VLOOKUP($C100,BASEIS!$A$2:$G$475,3,FALSE))," ",VLOOKUP($C100,BASEIS!$A$2:$G$475,7,FALSE))</f>
        <v>http://www.psy.auth.gr/</v>
      </c>
      <c r="B100" s="206" t="str">
        <f t="shared" si="13"/>
        <v>i</v>
      </c>
      <c r="C100" s="274">
        <v>172</v>
      </c>
      <c r="D100" s="275" t="str">
        <f>IF(ISNA(VLOOKUP($C100,BASEIS!$A$2:$E$475,3,FALSE))," ",VLOOKUP($C100,BASEIS!$A$2:$E$475,3,FALSE))</f>
        <v>ΨΥΧΟΛΟΓΙΑΣ (ΘΕΣΣΑΛΟΝΙΚΗ)</v>
      </c>
      <c r="E100" s="276" t="str">
        <f>IF(ISNA(VLOOKUP($C100,BASEIS!$A$2:$E$475,2,FALSE))," ",VLOOKUP($C100,BASEIS!$A$2:$E$475,2,FALSE))</f>
        <v>ΑΡΙΣΤΟΤΕΛΕΙΟ ΠΑΝΕΠΙΣΤΗΜΙΟ ΘΕΣΣΑΛΟΝΙΚΗΣ</v>
      </c>
      <c r="F100" s="277">
        <f>IF(ISNA(VLOOKUP($C100,BASEIS!$A$2:$E$475,4,FALSE))," ",VLOOKUP($C100,BASEIS!$A$2:$E$475,4,FALSE))</f>
        <v>17517</v>
      </c>
      <c r="G100" s="278">
        <f>IF(ISNA(VLOOKUP($C100,BASEIS!$A$2:$E$475,5,FALSE))," ",VLOOKUP($C100,BASEIS!$A$2:$E$475,5,FALSE))</f>
        <v>17549</v>
      </c>
      <c r="H100" s="64"/>
      <c r="I100" s="279">
        <f t="shared" si="14"/>
        <v>-17549</v>
      </c>
      <c r="J100" s="172">
        <f t="shared" si="15"/>
        <v>2</v>
      </c>
      <c r="K100" s="224" t="str">
        <f t="shared" si="16"/>
        <v/>
      </c>
      <c r="N100" s="76"/>
    </row>
    <row r="101" spans="1:14" ht="26.1" customHeight="1">
      <c r="A101" s="66" t="str">
        <f>IF(ISNA(VLOOKUP($C101,BASEIS!$A$2:$G$475,3,FALSE))," ",VLOOKUP($C101,BASEIS!$A$2:$G$475,7,FALSE))</f>
        <v>http://www.ppp.uoa.gr</v>
      </c>
      <c r="B101" s="206" t="str">
        <f t="shared" si="13"/>
        <v>i</v>
      </c>
      <c r="C101" s="274">
        <v>171</v>
      </c>
      <c r="D101" s="275" t="str">
        <f>IF(ISNA(VLOOKUP($C101,BASEIS!$A$2:$E$475,3,FALSE))," ",VLOOKUP($C101,BASEIS!$A$2:$E$475,3,FALSE))</f>
        <v>ΨΥΧΟΛΟΓΙΑΣ (ΑΘΗΝΑ) - ΕΚΠΑ</v>
      </c>
      <c r="E101" s="276" t="str">
        <f>IF(ISNA(VLOOKUP($C101,BASEIS!$A$2:$E$475,2,FALSE))," ",VLOOKUP($C101,BASEIS!$A$2:$E$475,2,FALSE))</f>
        <v>ΕΘΝΙΚΟ &amp; ΚΑΠΟΔΙΣΤΡΙΑΚΟ ΠΑΝΕΠΙΣΤΗΜΙΟ ΑΘΗΝΩΝ</v>
      </c>
      <c r="F101" s="277">
        <f>IF(ISNA(VLOOKUP($C101,BASEIS!$A$2:$E$475,4,FALSE))," ",VLOOKUP($C101,BASEIS!$A$2:$E$475,4,FALSE))</f>
        <v>17725</v>
      </c>
      <c r="G101" s="278">
        <f>IF(ISNA(VLOOKUP($C101,BASEIS!$A$2:$E$475,5,FALSE))," ",VLOOKUP($C101,BASEIS!$A$2:$E$475,5,FALSE))</f>
        <v>17826</v>
      </c>
      <c r="H101" s="64"/>
      <c r="I101" s="279">
        <f t="shared" si="14"/>
        <v>-17826</v>
      </c>
      <c r="J101" s="172">
        <f t="shared" si="15"/>
        <v>2</v>
      </c>
      <c r="K101" s="224" t="str">
        <f t="shared" si="16"/>
        <v/>
      </c>
      <c r="N101" s="76"/>
    </row>
    <row r="102" spans="1:14" ht="26.1" customHeight="1">
      <c r="A102" s="66" t="str">
        <f>IF(ISNA(VLOOKUP($C102,BASEIS!$A$2:$G$475,3,FALSE))," ",VLOOKUP($C102,BASEIS!$A$2:$G$475,7,FALSE))</f>
        <v>http://www.law.auth.gr</v>
      </c>
      <c r="B102" s="206" t="str">
        <f t="shared" si="13"/>
        <v>i</v>
      </c>
      <c r="C102" s="274">
        <v>119</v>
      </c>
      <c r="D102" s="275" t="str">
        <f>IF(ISNA(VLOOKUP($C102,BASEIS!$A$2:$E$475,3,FALSE))," ",VLOOKUP($C102,BASEIS!$A$2:$E$475,3,FALSE))</f>
        <v>ΝΟΜΙΚΗΣ (ΘΕΣΣΑΛΟΝΙΚΗ)</v>
      </c>
      <c r="E102" s="276" t="str">
        <f>IF(ISNA(VLOOKUP($C102,BASEIS!$A$2:$E$475,2,FALSE))," ",VLOOKUP($C102,BASEIS!$A$2:$E$475,2,FALSE))</f>
        <v>ΑΡΙΣΤΟΤΕΛΕΙΟ ΠΑΝΕΠΙΣΤΗΜΙΟ ΘΕΣΣΑΛΟΝΙΚΗΣ</v>
      </c>
      <c r="F102" s="277">
        <f>IF(ISNA(VLOOKUP($C102,BASEIS!$A$2:$E$475,4,FALSE))," ",VLOOKUP($C102,BASEIS!$A$2:$E$475,4,FALSE))</f>
        <v>17938</v>
      </c>
      <c r="G102" s="278">
        <f>IF(ISNA(VLOOKUP($C102,BASEIS!$A$2:$E$475,5,FALSE))," ",VLOOKUP($C102,BASEIS!$A$2:$E$475,5,FALSE))</f>
        <v>17953</v>
      </c>
      <c r="H102" s="64"/>
      <c r="I102" s="279">
        <f t="shared" si="14"/>
        <v>-17953</v>
      </c>
      <c r="J102" s="172">
        <f t="shared" si="15"/>
        <v>2</v>
      </c>
      <c r="K102" s="224" t="str">
        <f t="shared" si="16"/>
        <v/>
      </c>
      <c r="N102" s="76"/>
    </row>
    <row r="103" spans="1:14" ht="26.1" customHeight="1">
      <c r="A103" s="66" t="str">
        <f>IF(ISNA(VLOOKUP($C103,BASEIS!$A$2:$G$475,3,FALSE))," ",VLOOKUP($C103,BASEIS!$A$2:$G$475,7,FALSE))</f>
        <v>http://www.law.uoa.gr/</v>
      </c>
      <c r="B103" s="206" t="str">
        <f t="shared" si="13"/>
        <v>i</v>
      </c>
      <c r="C103" s="274">
        <v>117</v>
      </c>
      <c r="D103" s="275" t="str">
        <f>IF(ISNA(VLOOKUP($C103,BASEIS!$A$2:$E$475,3,FALSE))," ",VLOOKUP($C103,BASEIS!$A$2:$E$475,3,FALSE))</f>
        <v>ΝΟΜΙΚΗΣ (ΑΘΗΝΑ)</v>
      </c>
      <c r="E103" s="276" t="str">
        <f>IF(ISNA(VLOOKUP($C103,BASEIS!$A$2:$E$475,2,FALSE))," ",VLOOKUP($C103,BASEIS!$A$2:$E$475,2,FALSE))</f>
        <v>ΕΘΝΙΚΟ &amp; ΚΑΠΟΔΙΣΤΡΙΑΚΟ ΠΑΝΕΠΙΣΤΗΜΙΟ ΑΘΗΝΩΝ</v>
      </c>
      <c r="F103" s="277">
        <f>IF(ISNA(VLOOKUP($C103,BASEIS!$A$2:$E$475,4,FALSE))," ",VLOOKUP($C103,BASEIS!$A$2:$E$475,4,FALSE))</f>
        <v>18229</v>
      </c>
      <c r="G103" s="278">
        <f>IF(ISNA(VLOOKUP($C103,BASEIS!$A$2:$E$475,5,FALSE))," ",VLOOKUP($C103,BASEIS!$A$2:$E$475,5,FALSE))</f>
        <v>18199</v>
      </c>
      <c r="H103" s="64"/>
      <c r="I103" s="279">
        <f t="shared" si="14"/>
        <v>-18199</v>
      </c>
      <c r="J103" s="172">
        <f t="shared" si="15"/>
        <v>2</v>
      </c>
      <c r="K103" s="224" t="str">
        <f t="shared" si="16"/>
        <v/>
      </c>
      <c r="N103" s="76"/>
    </row>
    <row r="104" spans="1:14" ht="30" customHeight="1">
      <c r="A104" s="66" t="str">
        <f>IF(ISNA(VLOOKUP($C104,BASEIS!$A$2:$G$475,3,FALSE))," ",VLOOKUP($C104,BASEIS!$A$2:$G$475,7,FALSE))</f>
        <v xml:space="preserve"> </v>
      </c>
      <c r="B104" s="206"/>
      <c r="C104" s="292" t="str">
        <f>$C$20</f>
        <v xml:space="preserve">ΚΩΔ </v>
      </c>
      <c r="D104" s="292" t="s">
        <v>413</v>
      </c>
      <c r="E104" s="292" t="str">
        <f>$E$20</f>
        <v xml:space="preserve">ΙΔΡΥΜΑ </v>
      </c>
      <c r="F104" s="292" t="str">
        <f>$F$20</f>
        <v>ΒΑΣΕΙΣ 2016</v>
      </c>
      <c r="G104" s="292" t="str">
        <f>$G$20</f>
        <v xml:space="preserve">ΒΑΣΕΙΣ 2017 </v>
      </c>
      <c r="H104" s="64"/>
      <c r="I104" s="171">
        <f>$F$2+YPOLOGISMOS_MORIA!$I$30</f>
        <v>0</v>
      </c>
      <c r="J104" s="172"/>
      <c r="K104" s="224" t="str">
        <f t="shared" si="16"/>
        <v/>
      </c>
      <c r="N104" s="76"/>
    </row>
    <row r="105" spans="1:14" ht="26.1" customHeight="1">
      <c r="A105" s="66" t="str">
        <f>IF(ISNA(VLOOKUP($C105,BASEIS!$A$2:$G$475,3,FALSE))," ",VLOOKUP($C105,BASEIS!$A$2:$G$475,7,FALSE))</f>
        <v>http://www.itl.auth.gr/</v>
      </c>
      <c r="B105" s="206" t="str">
        <f t="shared" ref="B105:B113" si="17">HYPERLINK(A105,"i")</f>
        <v>i</v>
      </c>
      <c r="C105" s="274">
        <v>139</v>
      </c>
      <c r="D105" s="275" t="str">
        <f>IF(ISNA(VLOOKUP($C105,BASEIS!$A$2:$E$475,3,FALSE))," ",VLOOKUP($C105,BASEIS!$A$2:$E$475,3,FALSE))</f>
        <v>ΙΤΑΛΙΚΗΣ ΓΛΩΣΣΑΣ ΚΑΙ ΦΙΛΟΛΟΓΙΑΣ (ΘΕΣΣΑΛΟΝΙΚΗ)</v>
      </c>
      <c r="E105" s="276" t="str">
        <f>IF(ISNA(VLOOKUP($C105,BASEIS!$A$2:$E$475,2,FALSE))," ",VLOOKUP($C105,BASEIS!$A$2:$E$475,2,FALSE))</f>
        <v>ΑΡΙΣΤΟΤΕΛΕΙΟ ΠΑΝΕΠΙΣΤΗΜΙΟ ΘΕΣΣΑΛΟΝΙΚΗΣ</v>
      </c>
      <c r="F105" s="277">
        <f>IF(ISNA(VLOOKUP($C105,BASEIS!$A$2:$E$475,4,FALSE))," ",VLOOKUP($C105,BASEIS!$A$2:$E$475,4,FALSE))</f>
        <v>5652</v>
      </c>
      <c r="G105" s="278">
        <f>IF(ISNA(VLOOKUP($C105,BASEIS!$A$2:$E$475,5,FALSE))," ",VLOOKUP($C105,BASEIS!$A$2:$E$475,5,FALSE))</f>
        <v>4006</v>
      </c>
      <c r="H105" s="80"/>
      <c r="I105" s="279">
        <f>$F$2+200*YPOLOGISMOS_MORIA!$C$31-G105</f>
        <v>-4006</v>
      </c>
      <c r="J105" s="172">
        <f>IF(YPOLOGISMOS_MORIA!C31&gt;10,IF(I105&gt;=0,1,2),0)</f>
        <v>0</v>
      </c>
      <c r="K105" s="224" t="str">
        <f t="shared" si="16"/>
        <v/>
      </c>
      <c r="N105" s="76"/>
    </row>
    <row r="106" spans="1:14" ht="26.1" customHeight="1">
      <c r="A106" s="66" t="str">
        <f>IF(ISNA(VLOOKUP($C106,BASEIS!$A$2:$G$475,3,FALSE))," ",VLOOKUP($C106,BASEIS!$A$2:$G$475,7,FALSE))</f>
        <v>http://www.spanll.uoa.gr/</v>
      </c>
      <c r="B106" s="206" t="str">
        <f t="shared" si="17"/>
        <v>i</v>
      </c>
      <c r="C106" s="274">
        <v>183</v>
      </c>
      <c r="D106" s="275" t="str">
        <f>IF(ISNA(VLOOKUP($C106,BASEIS!$A$2:$E$475,3,FALSE))," ",VLOOKUP($C106,BASEIS!$A$2:$E$475,3,FALSE))</f>
        <v>ΙΣΠΑΝΙΚΗΣ ΓΛΩΣΣΑΣ ΚΑΙ ΦΙΛΟΛΟΓΙΑΣ (ΑΘΗΝΑ)</v>
      </c>
      <c r="E106" s="276" t="str">
        <f>IF(ISNA(VLOOKUP($C106,BASEIS!$A$2:$E$475,2,FALSE))," ",VLOOKUP($C106,BASEIS!$A$2:$E$475,2,FALSE))</f>
        <v>ΕΘΝΙΚΟ &amp; ΚΑΠΟΔΙΣΤΡΙΑΚΟ ΠΑΝΕΠΙΣΤΗΜΙΟ ΑΘΗΝΩΝ</v>
      </c>
      <c r="F106" s="277">
        <f>IF(ISNA(VLOOKUP($C106,BASEIS!$A$2:$E$475,4,FALSE))," ",VLOOKUP($C106,BASEIS!$A$2:$E$475,4,FALSE))</f>
        <v>8835</v>
      </c>
      <c r="G106" s="278">
        <f>IF(ISNA(VLOOKUP($C106,BASEIS!$A$2:$E$475,5,FALSE))," ",VLOOKUP($C106,BASEIS!$A$2:$E$475,5,FALSE))</f>
        <v>5681</v>
      </c>
      <c r="H106" s="80"/>
      <c r="I106" s="279">
        <f>$F$2+200*YPOLOGISMOS_MORIA!$C$32-G106</f>
        <v>-5681</v>
      </c>
      <c r="J106" s="172">
        <f>IF(YPOLOGISMOS_MORIA!C32&gt;10,IF(I106&gt;=0,1,2),0)</f>
        <v>0</v>
      </c>
      <c r="K106" s="224" t="str">
        <f t="shared" si="16"/>
        <v/>
      </c>
      <c r="N106" s="76"/>
    </row>
    <row r="107" spans="1:14" ht="26.1" customHeight="1">
      <c r="A107" s="66" t="str">
        <f>IF(ISNA(VLOOKUP($C107,BASEIS!$A$2:$G$475,3,FALSE))," ",VLOOKUP($C107,BASEIS!$A$2:$G$475,7,FALSE))</f>
        <v>http://www.frl.auth.gr</v>
      </c>
      <c r="B107" s="206" t="str">
        <f t="shared" si="17"/>
        <v>i</v>
      </c>
      <c r="C107" s="274">
        <v>133</v>
      </c>
      <c r="D107" s="275" t="str">
        <f>IF(ISNA(VLOOKUP($C107,BASEIS!$A$2:$E$475,3,FALSE))," ",VLOOKUP($C107,BASEIS!$A$2:$E$475,3,FALSE))</f>
        <v>ΓΑΛΛΙΚΗΣ ΓΛΩΣΣΑΣ ΚΑΙ ΦΙΛΟΛΟΓΙΑΣ (ΘΕΣΣΑΛΟΝΙΚΗ)</v>
      </c>
      <c r="E107" s="276" t="str">
        <f>IF(ISNA(VLOOKUP($C107,BASEIS!$A$2:$E$475,2,FALSE))," ",VLOOKUP($C107,BASEIS!$A$2:$E$475,2,FALSE))</f>
        <v>ΑΡΙΣΤΟΤΕΛΕΙΟ ΠΑΝΕΠΙΣΤΗΜΙΟ ΘΕΣΣΑΛΟΝΙΚΗΣ</v>
      </c>
      <c r="F107" s="277">
        <f>IF(ISNA(VLOOKUP($C107,BASEIS!$A$2:$E$475,4,FALSE))," ",VLOOKUP($C107,BASEIS!$A$2:$E$475,4,FALSE))</f>
        <v>11700</v>
      </c>
      <c r="G107" s="278">
        <f>IF(ISNA(VLOOKUP($C107,BASEIS!$A$2:$E$475,5,FALSE))," ",VLOOKUP($C107,BASEIS!$A$2:$E$475,5,FALSE))</f>
        <v>6596</v>
      </c>
      <c r="H107" s="80"/>
      <c r="I107" s="279">
        <f>$F$2+200*YPOLOGISMOS_MORIA!$C$29-G107</f>
        <v>-6596</v>
      </c>
      <c r="J107" s="172">
        <f>IF(YPOLOGISMOS_MORIA!C29&gt;10,IF(I107&gt;=0,1,2),0)</f>
        <v>0</v>
      </c>
      <c r="K107" s="224" t="str">
        <f t="shared" si="16"/>
        <v/>
      </c>
      <c r="N107" s="76"/>
    </row>
    <row r="108" spans="1:14" ht="26.1" customHeight="1">
      <c r="A108" s="66" t="str">
        <f>IF(ISNA(VLOOKUP($C108,BASEIS!$A$2:$G$475,3,FALSE))," ",VLOOKUP($C108,BASEIS!$A$2:$G$475,7,FALSE))</f>
        <v>http://www.ill.uoa.gr/</v>
      </c>
      <c r="B108" s="206" t="str">
        <f t="shared" si="17"/>
        <v>i</v>
      </c>
      <c r="C108" s="274">
        <v>182</v>
      </c>
      <c r="D108" s="275" t="str">
        <f>IF(ISNA(VLOOKUP($C108,BASEIS!$A$2:$E$475,3,FALSE))," ",VLOOKUP($C108,BASEIS!$A$2:$E$475,3,FALSE))</f>
        <v>ΙΤΑΛΙΚΗΣ ΓΛΩΣΣΑΣ ΚΑΙ ΦΙΛΟΛΟΓΙΑΣ (ΑΘΗΝΑ)</v>
      </c>
      <c r="E108" s="276" t="str">
        <f>IF(ISNA(VLOOKUP($C108,BASEIS!$A$2:$E$475,2,FALSE))," ",VLOOKUP($C108,BASEIS!$A$2:$E$475,2,FALSE))</f>
        <v>ΕΘΝΙΚΟ &amp; ΚΑΠΟΔΙΣΤΡΙΑΚΟ ΠΑΝΕΠΙΣΤΗΜΙΟ ΑΘΗΝΩΝ</v>
      </c>
      <c r="F108" s="277">
        <f>IF(ISNA(VLOOKUP($C108,BASEIS!$A$2:$E$475,4,FALSE))," ",VLOOKUP($C108,BASEIS!$A$2:$E$475,4,FALSE))</f>
        <v>5200</v>
      </c>
      <c r="G108" s="278">
        <f>IF(ISNA(VLOOKUP($C108,BASEIS!$A$2:$E$475,5,FALSE))," ",VLOOKUP($C108,BASEIS!$A$2:$E$475,5,FALSE))</f>
        <v>9241</v>
      </c>
      <c r="H108" s="80"/>
      <c r="I108" s="279">
        <f>$F$2+200*YPOLOGISMOS_MORIA!$C$31-G108</f>
        <v>-9241</v>
      </c>
      <c r="J108" s="172">
        <f>IF(YPOLOGISMOS_MORIA!C31&gt;10,IF(I108&gt;=0,1,2),0)</f>
        <v>0</v>
      </c>
      <c r="K108" s="224" t="str">
        <f t="shared" si="16"/>
        <v/>
      </c>
      <c r="N108" s="76"/>
    </row>
    <row r="109" spans="1:14" ht="26.1" customHeight="1">
      <c r="A109" s="66" t="str">
        <f>IF(ISNA(VLOOKUP($C109,BASEIS!$A$2:$G$475,3,FALSE))," ",VLOOKUP($C109,BASEIS!$A$2:$G$475,7,FALSE))</f>
        <v>http://www.gs.uoa.gr</v>
      </c>
      <c r="B109" s="206" t="str">
        <f t="shared" si="17"/>
        <v>i</v>
      </c>
      <c r="C109" s="274">
        <v>135</v>
      </c>
      <c r="D109" s="275" t="str">
        <f>IF(ISNA(VLOOKUP($C109,BASEIS!$A$2:$E$475,3,FALSE))," ",VLOOKUP($C109,BASEIS!$A$2:$E$475,3,FALSE))</f>
        <v>ΓΕΡΜΑΝΙΚΗΣ ΓΛΩΣΣΑΣ ΚΑΙ ΦΙΛΟΛΟΓΙΑΣ (ΑΘΗΝΑ)</v>
      </c>
      <c r="E109" s="276" t="str">
        <f>IF(ISNA(VLOOKUP($C109,BASEIS!$A$2:$E$475,2,FALSE))," ",VLOOKUP($C109,BASEIS!$A$2:$E$475,2,FALSE))</f>
        <v>ΕΘΝΙΚΟ &amp; ΚΑΠΟΔΙΣΤΡΙΑΚΟ ΠΑΝΕΠΙΣΤΗΜΙΟ ΑΘΗΝΩΝ</v>
      </c>
      <c r="F109" s="277">
        <f>IF(ISNA(VLOOKUP($C109,BASEIS!$A$2:$E$475,4,FALSE))," ",VLOOKUP($C109,BASEIS!$A$2:$E$475,4,FALSE))</f>
        <v>11559</v>
      </c>
      <c r="G109" s="278">
        <f>IF(ISNA(VLOOKUP($C109,BASEIS!$A$2:$E$475,5,FALSE))," ",VLOOKUP($C109,BASEIS!$A$2:$E$475,5,FALSE))</f>
        <v>9818</v>
      </c>
      <c r="H109" s="80"/>
      <c r="I109" s="279">
        <f>$F$2+200*YPOLOGISMOS_MORIA!$C$30-G109</f>
        <v>-9818</v>
      </c>
      <c r="J109" s="172">
        <f>IF(YPOLOGISMOS_MORIA!C30&gt;10,IF(I109&gt;=0,1,2),0)</f>
        <v>0</v>
      </c>
      <c r="K109" s="224" t="str">
        <f t="shared" si="16"/>
        <v/>
      </c>
      <c r="N109" s="76"/>
    </row>
    <row r="110" spans="1:14" ht="26.1" customHeight="1">
      <c r="A110" s="66" t="str">
        <f>IF(ISNA(VLOOKUP($C110,BASEIS!$A$2:$G$475,3,FALSE))," ",VLOOKUP($C110,BASEIS!$A$2:$G$475,7,FALSE))</f>
        <v>http://www.del.auth.gr/</v>
      </c>
      <c r="B110" s="206" t="str">
        <f t="shared" si="17"/>
        <v>i</v>
      </c>
      <c r="C110" s="274">
        <v>137</v>
      </c>
      <c r="D110" s="275" t="str">
        <f>IF(ISNA(VLOOKUP($C110,BASEIS!$A$2:$E$475,3,FALSE))," ",VLOOKUP($C110,BASEIS!$A$2:$E$475,3,FALSE))</f>
        <v>ΓΕΡΜΑΝΙΚΗΣ ΓΛΩΣΣΑΣ ΚΑΙ ΦΙΛΟΛΟΓΙΑΣ (ΘΕΣΣΑΛΟΝΙΚΗ)</v>
      </c>
      <c r="E110" s="276" t="str">
        <f>IF(ISNA(VLOOKUP($C110,BASEIS!$A$2:$E$475,2,FALSE))," ",VLOOKUP($C110,BASEIS!$A$2:$E$475,2,FALSE))</f>
        <v>ΑΡΙΣΤΟΤΕΛΕΙΟ ΠΑΝΕΠΙΣΤΗΜΙΟ ΘΕΣΣΑΛΟΝΙΚΗΣ</v>
      </c>
      <c r="F110" s="277">
        <f>IF(ISNA(VLOOKUP($C110,BASEIS!$A$2:$E$475,4,FALSE))," ",VLOOKUP($C110,BASEIS!$A$2:$E$475,4,FALSE))</f>
        <v>12615</v>
      </c>
      <c r="G110" s="278">
        <f>IF(ISNA(VLOOKUP($C110,BASEIS!$A$2:$E$475,5,FALSE))," ",VLOOKUP($C110,BASEIS!$A$2:$E$475,5,FALSE))</f>
        <v>11791</v>
      </c>
      <c r="H110" s="80"/>
      <c r="I110" s="279">
        <f>$F$2+200*YPOLOGISMOS_MORIA!$C$30-G110</f>
        <v>-11791</v>
      </c>
      <c r="J110" s="172">
        <f>IF(YPOLOGISMOS_MORIA!C30&gt;10,IF(I110&gt;=0,1,2),0)</f>
        <v>0</v>
      </c>
      <c r="K110" s="224" t="str">
        <f t="shared" si="16"/>
        <v/>
      </c>
      <c r="N110" s="76"/>
    </row>
    <row r="111" spans="1:14" ht="26.1" customHeight="1">
      <c r="A111" s="66" t="str">
        <f>IF(ISNA(VLOOKUP($C111,BASEIS!$A$2:$G$475,3,FALSE))," ",VLOOKUP($C111,BASEIS!$A$2:$G$475,7,FALSE))</f>
        <v>http://www.frl.uoa.gr</v>
      </c>
      <c r="B111" s="206" t="str">
        <f t="shared" si="17"/>
        <v>i</v>
      </c>
      <c r="C111" s="274">
        <v>131</v>
      </c>
      <c r="D111" s="275" t="str">
        <f>IF(ISNA(VLOOKUP($C111,BASEIS!$A$2:$E$475,3,FALSE))," ",VLOOKUP($C111,BASEIS!$A$2:$E$475,3,FALSE))</f>
        <v>ΓΑΛΛΙΚΗΣ ΓΛΩΣΣΑΣ ΚΑΙ ΦΙΛΟΛΟΓΙΑΣ (ΑΘΗΝΑ)</v>
      </c>
      <c r="E111" s="276" t="str">
        <f>IF(ISNA(VLOOKUP($C111,BASEIS!$A$2:$E$475,2,FALSE))," ",VLOOKUP($C111,BASEIS!$A$2:$E$475,2,FALSE))</f>
        <v>ΕΘΝΙΚΟ &amp; ΚΑΠΟΔΙΣΤΡΙΑΚΟ ΠΑΝΕΠΙΣΤΗΜΙΟ ΑΘΗΝΩΝ</v>
      </c>
      <c r="F111" s="277">
        <f>IF(ISNA(VLOOKUP($C111,BASEIS!$A$2:$E$475,4,FALSE))," ",VLOOKUP($C111,BASEIS!$A$2:$E$475,4,FALSE))</f>
        <v>13331</v>
      </c>
      <c r="G111" s="278">
        <f>IF(ISNA(VLOOKUP($C111,BASEIS!$A$2:$E$475,5,FALSE))," ",VLOOKUP($C111,BASEIS!$A$2:$E$475,5,FALSE))</f>
        <v>12289</v>
      </c>
      <c r="H111" s="80"/>
      <c r="I111" s="279">
        <f>$F$2+200*YPOLOGISMOS_MORIA!$C$29-G111</f>
        <v>-12289</v>
      </c>
      <c r="J111" s="172">
        <f>IF(YPOLOGISMOS_MORIA!C29&gt;10,IF(I111&gt;=0,1,2),0)</f>
        <v>0</v>
      </c>
      <c r="K111" s="224" t="str">
        <f t="shared" si="16"/>
        <v/>
      </c>
      <c r="N111" s="76"/>
    </row>
    <row r="112" spans="1:14" ht="26.1" customHeight="1">
      <c r="A112" s="66" t="str">
        <f>IF(ISNA(VLOOKUP($C112,BASEIS!$A$2:$G$475,3,FALSE))," ",VLOOKUP($C112,BASEIS!$A$2:$G$475,7,FALSE))</f>
        <v>http://www.enl.uoa.gr/</v>
      </c>
      <c r="B112" s="206" t="str">
        <f t="shared" si="17"/>
        <v>i</v>
      </c>
      <c r="C112" s="274">
        <v>127</v>
      </c>
      <c r="D112" s="275" t="str">
        <f>IF(ISNA(VLOOKUP($C112,BASEIS!$A$2:$E$475,3,FALSE))," ",VLOOKUP($C112,BASEIS!$A$2:$E$475,3,FALSE))</f>
        <v>ΑΓΓΛΙΚΗΣ ΓΛΩΣΣΑΣ ΚΑΙ ΦΙΛΟΛΟΓΙΑΣ (ΑΘΗΝΑ)</v>
      </c>
      <c r="E112" s="276" t="str">
        <f>IF(ISNA(VLOOKUP($C112,BASEIS!$A$2:$E$475,2,FALSE))," ",VLOOKUP($C112,BASEIS!$A$2:$E$475,2,FALSE))</f>
        <v>ΕΘΝΙΚΟ &amp; ΚΑΠΟΔΙΣΤΡΙΑΚΟ ΠΑΝΕΠΙΣΤΗΜΙΟ ΑΘΗΝΩΝ</v>
      </c>
      <c r="F112" s="277">
        <f>IF(ISNA(VLOOKUP($C112,BASEIS!$A$2:$E$475,4,FALSE))," ",VLOOKUP($C112,BASEIS!$A$2:$E$475,4,FALSE))</f>
        <v>19326</v>
      </c>
      <c r="G112" s="278">
        <f>IF(ISNA(VLOOKUP($C112,BASEIS!$A$2:$E$475,5,FALSE))," ",VLOOKUP($C112,BASEIS!$A$2:$E$475,5,FALSE))</f>
        <v>19483</v>
      </c>
      <c r="H112" s="80"/>
      <c r="I112" s="279">
        <f>$F$2+200*YPOLOGISMOS_MORIA!$C$28-G112</f>
        <v>-19483</v>
      </c>
      <c r="J112" s="172">
        <f>IF(YPOLOGISMOS_MORIA!C28&gt;10,IF(I112&gt;=0,1,2),0)</f>
        <v>0</v>
      </c>
      <c r="K112" s="224" t="str">
        <f t="shared" si="16"/>
        <v/>
      </c>
      <c r="N112" s="76"/>
    </row>
    <row r="113" spans="1:14" ht="26.1" customHeight="1">
      <c r="A113" s="66" t="str">
        <f>IF(ISNA(VLOOKUP($C113,BASEIS!$A$2:$G$475,3,FALSE))," ",VLOOKUP($C113,BASEIS!$A$2:$G$475,7,FALSE))</f>
        <v>http://www.enl.auth.gr/</v>
      </c>
      <c r="B113" s="206" t="str">
        <f t="shared" si="17"/>
        <v>i</v>
      </c>
      <c r="C113" s="274">
        <v>129</v>
      </c>
      <c r="D113" s="275" t="str">
        <f>IF(ISNA(VLOOKUP($C113,BASEIS!$A$2:$E$475,3,FALSE))," ",VLOOKUP($C113,BASEIS!$A$2:$E$475,3,FALSE))</f>
        <v>ΑΓΓΛΙΚΗΣ ΓΛΩΣΣΑΣ ΚΑΙ ΦΙΛΟΛΟΓΙΑΣ (ΘΕΣΣΑΛΟΝΙΚΗ)</v>
      </c>
      <c r="E113" s="276" t="str">
        <f>IF(ISNA(VLOOKUP($C113,BASEIS!$A$2:$E$475,2,FALSE))," ",VLOOKUP($C113,BASEIS!$A$2:$E$475,2,FALSE))</f>
        <v>ΑΡΙΣΤΟΤΕΛΕΙΟ ΠΑΝΕΠΙΣΤΗΜΙΟ ΘΕΣΣΑΛΟΝΙΚΗΣ</v>
      </c>
      <c r="F113" s="277">
        <f>IF(ISNA(VLOOKUP($C113,BASEIS!$A$2:$E$475,4,FALSE))," ",VLOOKUP($C113,BASEIS!$A$2:$E$475,4,FALSE))</f>
        <v>19874</v>
      </c>
      <c r="G113" s="278">
        <f>IF(ISNA(VLOOKUP($C113,BASEIS!$A$2:$E$475,5,FALSE))," ",VLOOKUP($C113,BASEIS!$A$2:$E$475,5,FALSE))</f>
        <v>19995</v>
      </c>
      <c r="H113" s="80"/>
      <c r="I113" s="279">
        <f>$F$2+200*YPOLOGISMOS_MORIA!$C$28-G113</f>
        <v>-19995</v>
      </c>
      <c r="J113" s="172">
        <f>IF(YPOLOGISMOS_MORIA!C28&gt;10,IF(I113&gt;=0,1,2),0)</f>
        <v>0</v>
      </c>
      <c r="K113" s="224" t="str">
        <f t="shared" si="16"/>
        <v/>
      </c>
      <c r="N113" s="76"/>
    </row>
    <row r="114" spans="1:14" ht="30" customHeight="1">
      <c r="A114" s="66" t="str">
        <f>IF(ISNA(VLOOKUP($C114,BASEIS!$A$2:$G$475,3,FALSE))," ",VLOOKUP($C114,BASEIS!$A$2:$G$475,7,FALSE))</f>
        <v xml:space="preserve"> </v>
      </c>
      <c r="B114" s="206"/>
      <c r="C114" s="292" t="str">
        <f>$C$20</f>
        <v xml:space="preserve">ΚΩΔ </v>
      </c>
      <c r="D114" s="292" t="s">
        <v>414</v>
      </c>
      <c r="E114" s="292" t="str">
        <f>$E$20</f>
        <v xml:space="preserve">ΙΔΡΥΜΑ </v>
      </c>
      <c r="F114" s="292" t="str">
        <f>$F$20</f>
        <v>ΒΑΣΕΙΣ 2016</v>
      </c>
      <c r="G114" s="292" t="str">
        <f>$G$20</f>
        <v xml:space="preserve">ΒΑΣΕΙΣ 2017 </v>
      </c>
      <c r="H114" s="64"/>
      <c r="I114" s="77">
        <f>$F$2+YPOLOGISMOS_MORIA!$I$31</f>
        <v>0</v>
      </c>
      <c r="J114" s="172"/>
      <c r="K114" s="224" t="str">
        <f t="shared" si="16"/>
        <v/>
      </c>
      <c r="N114" s="76"/>
    </row>
    <row r="115" spans="1:14" ht="26.1" customHeight="1">
      <c r="A115" s="66" t="str">
        <f>IF(ISNA(VLOOKUP($C115,BASEIS!$A$2:$G$475,3,FALSE))," ",VLOOKUP($C115,BASEIS!$A$2:$G$475,7,FALSE))</f>
        <v>http://www.dflti.ionio.gr/</v>
      </c>
      <c r="B115" s="206" t="str">
        <f>HYPERLINK(A115,"i")</f>
        <v>i</v>
      </c>
      <c r="C115" s="274">
        <v>385</v>
      </c>
      <c r="D115" s="275" t="str">
        <f>IF(ISNA(VLOOKUP($C115,BASEIS!$A$2:$E$475,3,FALSE))," ",VLOOKUP($C115,BASEIS!$A$2:$E$475,3,FALSE))</f>
        <v>ΞΕΝΩΝ ΓΛΩΣΣΩΝ ΜΕΤΑΦΡΑΣΗΣ ΚΑΙ ΔΙΕΡΜΗΝΕΙΑΣ (ΚΕΡΚΥΡΑ)</v>
      </c>
      <c r="E115" s="276" t="str">
        <f>IF(ISNA(VLOOKUP($C115,BASEIS!$A$2:$E$475,2,FALSE))," ",VLOOKUP($C115,BASEIS!$A$2:$E$475,2,FALSE))</f>
        <v>ΙΟΝΙΟ ΠΑΝΕΠΙΣΤΗΜΙΟ</v>
      </c>
      <c r="F115" s="277">
        <f>IF(ISNA(VLOOKUP($C115,BASEIS!$A$2:$E$475,4,FALSE))," ",VLOOKUP($C115,BASEIS!$A$2:$E$475,4,FALSE))</f>
        <v>16124</v>
      </c>
      <c r="G115" s="278">
        <f>IF(ISNA(VLOOKUP($C115,BASEIS!$A$2:$E$475,5,FALSE))," ",VLOOKUP($C115,BASEIS!$A$2:$E$475,5,FALSE))</f>
        <v>15771</v>
      </c>
      <c r="H115" s="64"/>
      <c r="I115" s="279">
        <f>$I$114-G115</f>
        <v>-15771</v>
      </c>
      <c r="J115" s="172">
        <f>IF(YPOLOGISMOS_MORIA!I31&gt;0,IF(I115&gt;=0,1,2),0)</f>
        <v>0</v>
      </c>
      <c r="K115" s="224" t="str">
        <f t="shared" si="16"/>
        <v/>
      </c>
      <c r="N115" s="76"/>
    </row>
    <row r="116" spans="1:14" ht="30" customHeight="1">
      <c r="A116" s="66" t="str">
        <f>IF(ISNA(VLOOKUP($C116,BASEIS!$A$2:$G$475,3,FALSE))," ",VLOOKUP($C116,BASEIS!$A$2:$G$475,7,FALSE))</f>
        <v xml:space="preserve"> </v>
      </c>
      <c r="B116" s="206"/>
      <c r="C116" s="292" t="str">
        <f>$C$20</f>
        <v xml:space="preserve">ΚΩΔ </v>
      </c>
      <c r="D116" s="292" t="s">
        <v>412</v>
      </c>
      <c r="E116" s="292" t="str">
        <f>$E$20</f>
        <v xml:space="preserve">ΙΔΡΥΜΑ </v>
      </c>
      <c r="F116" s="292" t="str">
        <f>$F$20</f>
        <v>ΒΑΣΕΙΣ 2016</v>
      </c>
      <c r="G116" s="292" t="str">
        <f>$G$20</f>
        <v xml:space="preserve">ΒΑΣΕΙΣ 2017 </v>
      </c>
      <c r="H116" s="64"/>
      <c r="I116" s="77">
        <f>$F$2+YPOLOGISMOS_MORIA!$I$32</f>
        <v>0</v>
      </c>
      <c r="J116" s="172"/>
      <c r="K116" s="224" t="str">
        <f t="shared" si="16"/>
        <v/>
      </c>
      <c r="N116" s="76"/>
    </row>
    <row r="117" spans="1:14" ht="26.1" customHeight="1">
      <c r="A117" s="66" t="str">
        <f>IF(ISNA(VLOOKUP($C117,BASEIS!$A$2:$G$475,3,FALSE))," ",VLOOKUP($C117,BASEIS!$A$2:$G$475,7,FALSE))</f>
        <v>http://www.jour.auth.gr/</v>
      </c>
      <c r="B117" s="206" t="str">
        <f>HYPERLINK(A117,"i")</f>
        <v>i</v>
      </c>
      <c r="C117" s="274">
        <v>147</v>
      </c>
      <c r="D117" s="275" t="str">
        <f>IF(ISNA(VLOOKUP($C117,BASEIS!$A$2:$E$475,3,FALSE))," ",VLOOKUP($C117,BASEIS!$A$2:$E$475,3,FALSE))</f>
        <v>ΔΗΜΟΣΙΟΓΡΑΦΙΑΣ ΚΑΙ ΜΕΣΩΝ ΜΑΖΙΚΗΣ ΕΠΙΚΟΙΝΩΝΙΑΣ (ΘΕΣΣΑΛΟΝΙΚΗ)</v>
      </c>
      <c r="E117" s="276" t="str">
        <f>IF(ISNA(VLOOKUP($C117,BASEIS!$A$2:$E$475,2,FALSE))," ",VLOOKUP($C117,BASEIS!$A$2:$E$475,2,FALSE))</f>
        <v>ΑΡΙΣΤΟΤΕΛΕΙΟ ΠΑΝΕΠΙΣΤΗΜΙΟ ΘΕΣΣΑΛΟΝΙΚΗΣ</v>
      </c>
      <c r="F117" s="277">
        <f>IF(ISNA(VLOOKUP($C117,BASEIS!$A$2:$E$475,4,FALSE))," ",VLOOKUP($C117,BASEIS!$A$2:$E$475,4,FALSE))</f>
        <v>16569</v>
      </c>
      <c r="G117" s="278">
        <f>IF(ISNA(VLOOKUP($C117,BASEIS!$A$2:$E$475,5,FALSE))," ",VLOOKUP($C117,BASEIS!$A$2:$E$475,5,FALSE))</f>
        <v>16831</v>
      </c>
      <c r="H117" s="64"/>
      <c r="I117" s="279">
        <f>$I$116-G117</f>
        <v>-16831</v>
      </c>
      <c r="J117" s="172">
        <f>IF(YPOLOGISMOS_MORIA!$I$32&gt;0,IF(I117&gt;=0,1,2),0)</f>
        <v>0</v>
      </c>
      <c r="K117" s="224" t="str">
        <f t="shared" si="16"/>
        <v/>
      </c>
      <c r="N117" s="76"/>
    </row>
    <row r="118" spans="1:14" ht="26.1" customHeight="1">
      <c r="A118" s="66" t="str">
        <f>IF(ISNA(VLOOKUP($C118,BASEIS!$A$2:$G$475,3,FALSE))," ",VLOOKUP($C118,BASEIS!$A$2:$G$475,7,FALSE))</f>
        <v>http://cmc.panteion.gr/</v>
      </c>
      <c r="B118" s="206" t="str">
        <f>HYPERLINK(A118,"i")</f>
        <v>i</v>
      </c>
      <c r="C118" s="274">
        <v>153</v>
      </c>
      <c r="D118" s="275" t="str">
        <f>IF(ISNA(VLOOKUP($C118,BASEIS!$A$2:$E$475,3,FALSE))," ",VLOOKUP($C118,BASEIS!$A$2:$E$475,3,FALSE))</f>
        <v>ΕΠΙΚΟΙΝΩΝΙΑΣ, ΜΕΣΩΝ ΚΑΙ ΠΟΛΙΤΙΣΜΟΥ (ΑΘΗΝΑ)</v>
      </c>
      <c r="E118" s="276" t="str">
        <f>IF(ISNA(VLOOKUP($C118,BASEIS!$A$2:$E$475,2,FALSE))," ",VLOOKUP($C118,BASEIS!$A$2:$E$475,2,FALSE))</f>
        <v>ΠΑΝΤΕΙΟ ΠΑΝΕΠΙΣΤΗΜΙΟ ΚΟΙΝΩΝΙΚΩΝ ΚΑΙ ΠΟΛΙΤΙΚΩΝ ΕΠΙΣΤΗΜΩΝ</v>
      </c>
      <c r="F118" s="277">
        <f>IF(ISNA(VLOOKUP($C118,BASEIS!$A$2:$E$475,4,FALSE))," ",VLOOKUP($C118,BASEIS!$A$2:$E$475,4,FALSE))</f>
        <v>16570</v>
      </c>
      <c r="G118" s="278">
        <f>IF(ISNA(VLOOKUP($C118,BASEIS!$A$2:$E$475,5,FALSE))," ",VLOOKUP($C118,BASEIS!$A$2:$E$475,5,FALSE))</f>
        <v>16902</v>
      </c>
      <c r="H118" s="64"/>
      <c r="I118" s="279">
        <f>$I$116-G118</f>
        <v>-16902</v>
      </c>
      <c r="J118" s="172">
        <f>IF(YPOLOGISMOS_MORIA!$I$32&gt;0,IF(I118&gt;=0,1,2),0)</f>
        <v>0</v>
      </c>
      <c r="K118" s="224" t="str">
        <f t="shared" ref="K118:K149" si="18">IF(G118=0,"ΝΕΑ ΣΧΟΛΗ","")</f>
        <v/>
      </c>
      <c r="N118" s="76"/>
    </row>
    <row r="119" spans="1:14" ht="26.1" customHeight="1">
      <c r="A119" s="66" t="str">
        <f>IF(ISNA(VLOOKUP($C119,BASEIS!$A$2:$G$475,3,FALSE))," ",VLOOKUP($C119,BASEIS!$A$2:$G$475,7,FALSE))</f>
        <v>http://www.media.uoa.gr/</v>
      </c>
      <c r="B119" s="206" t="str">
        <f>HYPERLINK(A119,"i")</f>
        <v>i</v>
      </c>
      <c r="C119" s="274">
        <v>148</v>
      </c>
      <c r="D119" s="275" t="str">
        <f>IF(ISNA(VLOOKUP($C119,BASEIS!$A$2:$E$475,3,FALSE))," ",VLOOKUP($C119,BASEIS!$A$2:$E$475,3,FALSE))</f>
        <v>ΕΠΙΚΟΙΝΩΝΙΑΣ ΚΑΙ ΜΕΣΩΝ ΜΑΖΙΚΗΣ ΕΝΗΜΕΡΩΣΗΣ (ΑΘΗΝΑ)</v>
      </c>
      <c r="E119" s="276" t="str">
        <f>IF(ISNA(VLOOKUP($C119,BASEIS!$A$2:$E$475,2,FALSE))," ",VLOOKUP($C119,BASEIS!$A$2:$E$475,2,FALSE))</f>
        <v>ΕΘΝΙΚΟ &amp; ΚΑΠΟΔΙΣΤΡΙΑΚΟ ΠΑΝΕΠΙΣΤΗΜΙΟ ΑΘΗΝΩΝ</v>
      </c>
      <c r="F119" s="277">
        <f>IF(ISNA(VLOOKUP($C119,BASEIS!$A$2:$E$475,4,FALSE))," ",VLOOKUP($C119,BASEIS!$A$2:$E$475,4,FALSE))</f>
        <v>17349</v>
      </c>
      <c r="G119" s="278">
        <f>IF(ISNA(VLOOKUP($C119,BASEIS!$A$2:$E$475,5,FALSE))," ",VLOOKUP($C119,BASEIS!$A$2:$E$475,5,FALSE))</f>
        <v>17391</v>
      </c>
      <c r="H119" s="64"/>
      <c r="I119" s="279">
        <f>$I$116-G119</f>
        <v>-17391</v>
      </c>
      <c r="J119" s="172">
        <f>IF(YPOLOGISMOS_MORIA!$I$32&gt;0,IF(I119&gt;=0,1,2),0)</f>
        <v>0</v>
      </c>
      <c r="K119" s="224" t="str">
        <f t="shared" si="18"/>
        <v/>
      </c>
      <c r="N119" s="76"/>
    </row>
    <row r="120" spans="1:14" ht="26.1" customHeight="1">
      <c r="A120" s="66" t="str">
        <f>IF(ISNA(VLOOKUP($C120,BASEIS!$A$2:$G$475,3,FALSE))," ",VLOOKUP($C120,BASEIS!$A$2:$G$475,7,FALSE))</f>
        <v>http://deps.panteion.gr/index.php/el/</v>
      </c>
      <c r="B120" s="206" t="str">
        <f>HYPERLINK(A120,"i")</f>
        <v>i</v>
      </c>
      <c r="C120" s="274">
        <v>179</v>
      </c>
      <c r="D120" s="275" t="str">
        <f>IF(ISNA(VLOOKUP($C120,BASEIS!$A$2:$E$475,3,FALSE))," ",VLOOKUP($C120,BASEIS!$A$2:$E$475,3,FALSE))</f>
        <v>ΔΙΕΘΝΩΝ ΚΑΙ ΕΥΡΩΠΑΪΚΩΝ ΣΠΟΥΔΩΝ (ΠΕΙΡΑΙΑΣ)</v>
      </c>
      <c r="E120" s="276" t="str">
        <f>IF(ISNA(VLOOKUP($C120,BASEIS!$A$2:$E$475,2,FALSE))," ",VLOOKUP($C120,BASEIS!$A$2:$E$475,2,FALSE))</f>
        <v>ΠΑΝΤΕΙΟ ΠΑΝΕΠΙΣΤΗΜΙΟ ΚΟΙΝΩΝΙΚΩΝ ΚΑΙ ΠΟΛΙΤΙΚΩΝ ΕΠΙΣΤΗΜΩΝ</v>
      </c>
      <c r="F120" s="277">
        <f>IF(ISNA(VLOOKUP($C120,BASEIS!$A$2:$E$475,4,FALSE))," ",VLOOKUP($C120,BASEIS!$A$2:$E$475,4,FALSE))</f>
        <v>17587</v>
      </c>
      <c r="G120" s="278">
        <f>IF(ISNA(VLOOKUP($C120,BASEIS!$A$2:$E$475,5,FALSE))," ",VLOOKUP($C120,BASEIS!$A$2:$E$475,5,FALSE))</f>
        <v>17878</v>
      </c>
      <c r="H120" s="64"/>
      <c r="I120" s="279">
        <f>$I$116-G120</f>
        <v>-17878</v>
      </c>
      <c r="J120" s="172">
        <f>IF(YPOLOGISMOS_MORIA!$I$32&gt;0,IF(I120&gt;=0,1,2),0)</f>
        <v>0</v>
      </c>
      <c r="K120" s="224" t="str">
        <f t="shared" si="18"/>
        <v/>
      </c>
      <c r="N120" s="76"/>
    </row>
    <row r="121" spans="1:14" ht="26.1" customHeight="1">
      <c r="A121" s="66" t="str">
        <f>IF(ISNA(VLOOKUP($C121,BASEIS!$A$2:$G$475,3,FALSE))," ",VLOOKUP($C121,BASEIS!$A$2:$G$475,7,FALSE))</f>
        <v>http://www.unipi.gr/unipi/el/des-home.html</v>
      </c>
      <c r="B121" s="206" t="str">
        <f>HYPERLINK(A121,"i")</f>
        <v>i</v>
      </c>
      <c r="C121" s="274">
        <v>355</v>
      </c>
      <c r="D121" s="275" t="str">
        <f>IF(ISNA(VLOOKUP($C121,BASEIS!$A$2:$E$475,3,FALSE))," ",VLOOKUP($C121,BASEIS!$A$2:$E$475,3,FALSE))</f>
        <v>ΔΙΕΘΝΩΝ, ΕΥΡΩΠΑΪΚΩΝ ΚΑΙ ΠΕΡΙΦΕΡΕΙΑΚΩΝ ΣΠΟΥΔΩΝ (ΑΘΗΝΑ)</v>
      </c>
      <c r="E121" s="276" t="str">
        <f>IF(ISNA(VLOOKUP($C121,BASEIS!$A$2:$E$475,2,FALSE))," ",VLOOKUP($C121,BASEIS!$A$2:$E$475,2,FALSE))</f>
        <v>ΠΑΝΕΠΙΣΤΗΜΙΟ ΠΕΙΡΑΙΩΣ</v>
      </c>
      <c r="F121" s="277">
        <f>IF(ISNA(VLOOKUP($C121,BASEIS!$A$2:$E$475,4,FALSE))," ",VLOOKUP($C121,BASEIS!$A$2:$E$475,4,FALSE))</f>
        <v>17987</v>
      </c>
      <c r="G121" s="278">
        <f>IF(ISNA(VLOOKUP($C121,BASEIS!$A$2:$E$475,5,FALSE))," ",VLOOKUP($C121,BASEIS!$A$2:$E$475,5,FALSE))</f>
        <v>18255</v>
      </c>
      <c r="H121" s="64"/>
      <c r="I121" s="279">
        <f>$I$116-G121</f>
        <v>-18255</v>
      </c>
      <c r="J121" s="172">
        <f>IF(YPOLOGISMOS_MORIA!$I$32&gt;0,IF(I121&gt;=0,1,2),0)</f>
        <v>0</v>
      </c>
      <c r="K121" s="224" t="str">
        <f t="shared" si="18"/>
        <v/>
      </c>
      <c r="N121" s="76"/>
    </row>
    <row r="122" spans="1:14" ht="30" customHeight="1">
      <c r="A122" s="66" t="str">
        <f>IF(ISNA(VLOOKUP($C122,BASEIS!$A$2:$G$475,3,FALSE))," ",VLOOKUP($C122,BASEIS!$A$2:$G$475,7,FALSE))</f>
        <v xml:space="preserve"> </v>
      </c>
      <c r="B122" s="206"/>
      <c r="C122" s="292" t="str">
        <f>$C$20</f>
        <v xml:space="preserve">ΚΩΔ </v>
      </c>
      <c r="D122" s="292" t="s">
        <v>415</v>
      </c>
      <c r="E122" s="292" t="str">
        <f>$E$20</f>
        <v xml:space="preserve">ΙΔΡΥΜΑ </v>
      </c>
      <c r="F122" s="292" t="str">
        <f>$F$20</f>
        <v>ΒΑΣΕΙΣ 2016</v>
      </c>
      <c r="G122" s="292" t="str">
        <f>$G$20</f>
        <v xml:space="preserve">ΒΑΣΕΙΣ 2017 </v>
      </c>
      <c r="H122" s="64"/>
      <c r="I122" s="77">
        <f>$F$2+YPOLOGISMOS_MORIA!$I$34</f>
        <v>0</v>
      </c>
      <c r="J122" s="172"/>
      <c r="K122" s="224" t="str">
        <f t="shared" si="18"/>
        <v/>
      </c>
      <c r="N122" s="76"/>
    </row>
    <row r="123" spans="1:14" ht="26.1" customHeight="1">
      <c r="A123" s="66" t="str">
        <f>IF(ISNA(VLOOKUP($C123,BASEIS!$A$2:$G$475,3,FALSE))," ",VLOOKUP($C123,BASEIS!$A$2:$G$475,7,FALSE))</f>
        <v>http://www.phyed.duth.gr/</v>
      </c>
      <c r="B123" s="206" t="str">
        <f>HYPERLINK(A123,"i")</f>
        <v>i</v>
      </c>
      <c r="C123" s="274">
        <v>404</v>
      </c>
      <c r="D123" s="275" t="str">
        <f>IF(ISNA(VLOOKUP($C123,BASEIS!$A$2:$E$475,3,FALSE))," ",VLOOKUP($C123,BASEIS!$A$2:$E$475,3,FALSE))</f>
        <v>ΕΠΙΣΤΗΜΗΣ ΦΥΣΙΚΗΣ ΑΓΩΓΗΣ ΚΑΙ ΑΘΛΗΤΙΣΜΟΥ (ΚΟΜΟΤΗΝΗ)</v>
      </c>
      <c r="E123" s="276" t="str">
        <f>IF(ISNA(VLOOKUP($C123,BASEIS!$A$2:$E$475,2,FALSE))," ",VLOOKUP($C123,BASEIS!$A$2:$E$475,2,FALSE))</f>
        <v>ΔΗΜΟΚΡΙΤΕΙΟ ΠΑΝΕΠΙΣΤΗΜΙΟ ΘΡΑΚΗΣ</v>
      </c>
      <c r="F123" s="277">
        <f>IF(ISNA(VLOOKUP($C123,BASEIS!$A$2:$E$475,4,FALSE))," ",VLOOKUP($C123,BASEIS!$A$2:$E$475,4,FALSE))</f>
        <v>15033</v>
      </c>
      <c r="G123" s="278">
        <f>IF(ISNA(VLOOKUP($C123,BASEIS!$A$2:$E$475,5,FALSE))," ",VLOOKUP($C123,BASEIS!$A$2:$E$475,5,FALSE))</f>
        <v>15096</v>
      </c>
      <c r="H123" s="64"/>
      <c r="I123" s="279">
        <f>$I$122-G123</f>
        <v>-15096</v>
      </c>
      <c r="J123" s="172">
        <f>IF(YPOLOGISMOS_MORIA!$I$34&gt;0,IF(I123&gt;=0,1,2),0)</f>
        <v>0</v>
      </c>
      <c r="K123" s="224" t="str">
        <f t="shared" si="18"/>
        <v/>
      </c>
      <c r="N123" s="76"/>
    </row>
    <row r="124" spans="1:14" ht="26.1" customHeight="1">
      <c r="A124" s="66" t="str">
        <f>IF(ISNA(VLOOKUP($C124,BASEIS!$A$2:$G$475,3,FALSE))," ",VLOOKUP($C124,BASEIS!$A$2:$G$475,7,FALSE))</f>
        <v>http://www.phed-sr.auth.gr/</v>
      </c>
      <c r="B124" s="206" t="str">
        <f>HYPERLINK(A124,"i")</f>
        <v>i</v>
      </c>
      <c r="C124" s="274">
        <v>402</v>
      </c>
      <c r="D124" s="275" t="str">
        <f>IF(ISNA(VLOOKUP($C124,BASEIS!$A$2:$E$475,3,FALSE))," ",VLOOKUP($C124,BASEIS!$A$2:$E$475,3,FALSE))</f>
        <v>ΕΠΙΣΤΗΜΗΣ ΦΥΣΙΚΗΣ ΑΓΩΓΗΣ ΚΑΙ ΑΘΛΗΤΙΣΜΟΥ (ΣΕΡΡΕΣ)</v>
      </c>
      <c r="E124" s="276" t="str">
        <f>IF(ISNA(VLOOKUP($C124,BASEIS!$A$2:$E$475,2,FALSE))," ",VLOOKUP($C124,BASEIS!$A$2:$E$475,2,FALSE))</f>
        <v>ΑΡΙΣΤΟΤΕΛΕΙΟ ΠΑΝΕΠΙΣΤΗΜΙΟ ΘΕΣΣΑΛΟΝΙΚΗΣ</v>
      </c>
      <c r="F124" s="277">
        <f>IF(ISNA(VLOOKUP($C124,BASEIS!$A$2:$E$475,4,FALSE))," ",VLOOKUP($C124,BASEIS!$A$2:$E$475,4,FALSE))</f>
        <v>15411</v>
      </c>
      <c r="G124" s="278">
        <f>IF(ISNA(VLOOKUP($C124,BASEIS!$A$2:$E$475,5,FALSE))," ",VLOOKUP($C124,BASEIS!$A$2:$E$475,5,FALSE))</f>
        <v>15505</v>
      </c>
      <c r="H124" s="64"/>
      <c r="I124" s="279">
        <f>$I$122-G124</f>
        <v>-15505</v>
      </c>
      <c r="J124" s="172">
        <f>IF(YPOLOGISMOS_MORIA!$I$34&gt;0,IF(I124&gt;=0,1,2),0)</f>
        <v>0</v>
      </c>
      <c r="K124" s="224" t="str">
        <f t="shared" si="18"/>
        <v/>
      </c>
      <c r="N124" s="76"/>
    </row>
    <row r="125" spans="1:14" ht="26.1" customHeight="1">
      <c r="A125" s="66" t="str">
        <f>IF(ISNA(VLOOKUP($C125,BASEIS!$A$2:$G$475,3,FALSE))," ",VLOOKUP($C125,BASEIS!$A$2:$G$475,7,FALSE))</f>
        <v>http://www.pe.uth.gr/</v>
      </c>
      <c r="B125" s="206" t="str">
        <f>HYPERLINK(A125,"i")</f>
        <v>i</v>
      </c>
      <c r="C125" s="274">
        <v>405</v>
      </c>
      <c r="D125" s="275" t="str">
        <f>IF(ISNA(VLOOKUP($C125,BASEIS!$A$2:$E$475,3,FALSE))," ",VLOOKUP($C125,BASEIS!$A$2:$E$475,3,FALSE))</f>
        <v>ΕΠΙΣΤΗΜΗΣ ΦΥΣΙΚΗΣ ΑΓΩΓΗΣ ΚΑΙ ΑΘΛΗΤΙΣΜΟΥ (ΤΡΙΚΑΛΑ)</v>
      </c>
      <c r="E125" s="276" t="str">
        <f>IF(ISNA(VLOOKUP($C125,BASEIS!$A$2:$E$475,2,FALSE))," ",VLOOKUP($C125,BASEIS!$A$2:$E$475,2,FALSE))</f>
        <v>ΠΑΝΕΠΙΣΤΗΜΙΟ ΘΕΣΣΑΛΙΑΣ</v>
      </c>
      <c r="F125" s="277">
        <f>IF(ISNA(VLOOKUP($C125,BASEIS!$A$2:$E$475,4,FALSE))," ",VLOOKUP($C125,BASEIS!$A$2:$E$475,4,FALSE))</f>
        <v>15834</v>
      </c>
      <c r="G125" s="278">
        <f>IF(ISNA(VLOOKUP($C125,BASEIS!$A$2:$E$475,5,FALSE))," ",VLOOKUP($C125,BASEIS!$A$2:$E$475,5,FALSE))</f>
        <v>15882</v>
      </c>
      <c r="H125" s="64"/>
      <c r="I125" s="279">
        <f>$I$122-G125</f>
        <v>-15882</v>
      </c>
      <c r="J125" s="172">
        <f>IF(YPOLOGISMOS_MORIA!$I$34&gt;0,IF(I125&gt;=0,1,2),0)</f>
        <v>0</v>
      </c>
      <c r="K125" s="224" t="str">
        <f t="shared" si="18"/>
        <v/>
      </c>
      <c r="N125" s="76"/>
    </row>
    <row r="126" spans="1:14" ht="26.1" customHeight="1">
      <c r="A126" s="66" t="str">
        <f>IF(ISNA(VLOOKUP($C126,BASEIS!$A$2:$G$475,3,FALSE))," ",VLOOKUP($C126,BASEIS!$A$2:$G$475,7,FALSE))</f>
        <v>http://www.phed.auth.gr/</v>
      </c>
      <c r="B126" s="206" t="str">
        <f>HYPERLINK(A126,"i")</f>
        <v>i</v>
      </c>
      <c r="C126" s="274">
        <v>403</v>
      </c>
      <c r="D126" s="275" t="str">
        <f>IF(ISNA(VLOOKUP($C126,BASEIS!$A$2:$E$475,3,FALSE))," ",VLOOKUP($C126,BASEIS!$A$2:$E$475,3,FALSE))</f>
        <v>ΕΠΙΣΤΗΜΗΣ ΦΥΣΙΚΗΣ ΑΓΩΓΗΣ ΚΑΙ ΑΘΛΗΤΙΣΜΟΥ (ΘΕΣΣΑΛΟΝΙΚΗ)</v>
      </c>
      <c r="E126" s="276" t="str">
        <f>IF(ISNA(VLOOKUP($C126,BASEIS!$A$2:$E$475,2,FALSE))," ",VLOOKUP($C126,BASEIS!$A$2:$E$475,2,FALSE))</f>
        <v>ΑΡΙΣΤΟΤΕΛΕΙΟ ΠΑΝΕΠΙΣΤΗΜΙΟ ΘΕΣΣΑΛΟΝΙΚΗΣ</v>
      </c>
      <c r="F126" s="277">
        <f>IF(ISNA(VLOOKUP($C126,BASEIS!$A$2:$E$475,4,FALSE))," ",VLOOKUP($C126,BASEIS!$A$2:$E$475,4,FALSE))</f>
        <v>17098</v>
      </c>
      <c r="G126" s="278">
        <f>IF(ISNA(VLOOKUP($C126,BASEIS!$A$2:$E$475,5,FALSE))," ",VLOOKUP($C126,BASEIS!$A$2:$E$475,5,FALSE))</f>
        <v>17166</v>
      </c>
      <c r="H126" s="64"/>
      <c r="I126" s="279">
        <f>$I$122-G126</f>
        <v>-17166</v>
      </c>
      <c r="J126" s="172">
        <f>IF(YPOLOGISMOS_MORIA!$I$34&gt;0,IF(I126&gt;=0,1,2),0)</f>
        <v>0</v>
      </c>
      <c r="K126" s="224" t="str">
        <f t="shared" si="18"/>
        <v/>
      </c>
      <c r="N126" s="76"/>
    </row>
    <row r="127" spans="1:14" ht="26.1" customHeight="1">
      <c r="A127" s="66" t="str">
        <f>IF(ISNA(VLOOKUP($C127,BASEIS!$A$2:$G$475,3,FALSE))," ",VLOOKUP($C127,BASEIS!$A$2:$G$475,7,FALSE))</f>
        <v>http://www.phed.uoa.gr/</v>
      </c>
      <c r="B127" s="206" t="str">
        <f>HYPERLINK(A127,"i")</f>
        <v>i</v>
      </c>
      <c r="C127" s="274">
        <v>401</v>
      </c>
      <c r="D127" s="275" t="str">
        <f>IF(ISNA(VLOOKUP($C127,BASEIS!$A$2:$E$475,3,FALSE))," ",VLOOKUP($C127,BASEIS!$A$2:$E$475,3,FALSE))</f>
        <v>ΕΠΙΣΤΗΜΗΣ ΦΥΣΙΚΗΣ ΑΓΩΓΗΣ ΚΑΙ ΑΘΛΗΤΙΣΜΟΥ (ΑΘΗΝΑ)</v>
      </c>
      <c r="E127" s="276" t="str">
        <f>IF(ISNA(VLOOKUP($C127,BASEIS!$A$2:$E$475,2,FALSE))," ",VLOOKUP($C127,BASEIS!$A$2:$E$475,2,FALSE))</f>
        <v>ΕΘΝΙΚΟ &amp; ΚΑΠΟΔΙΣΤΡΙΑΚΟ ΠΑΝΕΠΙΣΤΗΜΙΟ ΑΘΗΝΩΝ</v>
      </c>
      <c r="F127" s="277">
        <f>IF(ISNA(VLOOKUP($C127,BASEIS!$A$2:$E$475,4,FALSE))," ",VLOOKUP($C127,BASEIS!$A$2:$E$475,4,FALSE))</f>
        <v>17793</v>
      </c>
      <c r="G127" s="278">
        <f>IF(ISNA(VLOOKUP($C127,BASEIS!$A$2:$E$475,5,FALSE))," ",VLOOKUP($C127,BASEIS!$A$2:$E$475,5,FALSE))</f>
        <v>17793</v>
      </c>
      <c r="H127" s="64"/>
      <c r="I127" s="279">
        <f>$I$122-G127</f>
        <v>-17793</v>
      </c>
      <c r="J127" s="172">
        <f>IF(YPOLOGISMOS_MORIA!$I$34&gt;0,IF(I127&gt;=0,1,2),0)</f>
        <v>0</v>
      </c>
      <c r="K127" s="224" t="str">
        <f t="shared" si="18"/>
        <v/>
      </c>
      <c r="N127" s="76"/>
    </row>
    <row r="128" spans="1:14" ht="30" customHeight="1">
      <c r="A128" s="66" t="str">
        <f>IF(ISNA(VLOOKUP($C128,BASEIS!$A$2:$G$475,3,FALSE))," ",VLOOKUP($C128,BASEIS!$A$2:$G$475,7,FALSE))</f>
        <v xml:space="preserve"> </v>
      </c>
      <c r="B128" s="206"/>
      <c r="C128" s="293" t="str">
        <f>$C$20</f>
        <v xml:space="preserve">ΚΩΔ </v>
      </c>
      <c r="D128" s="293" t="s">
        <v>416</v>
      </c>
      <c r="E128" s="293" t="str">
        <f>$E$20</f>
        <v xml:space="preserve">ΙΔΡΥΜΑ </v>
      </c>
      <c r="F128" s="293" t="str">
        <f>$F$20</f>
        <v>ΒΑΣΕΙΣ 2016</v>
      </c>
      <c r="G128" s="293" t="str">
        <f>$G$20</f>
        <v xml:space="preserve">ΒΑΣΕΙΣ 2017 </v>
      </c>
      <c r="H128" s="64"/>
      <c r="I128" s="77">
        <f>$F$2+YPOLOGISMOS_MORIA!$I$37</f>
        <v>0</v>
      </c>
      <c r="J128" s="172"/>
      <c r="K128" s="224" t="str">
        <f t="shared" si="18"/>
        <v/>
      </c>
      <c r="N128" s="76"/>
    </row>
    <row r="129" spans="1:14" ht="26.1" customHeight="1">
      <c r="A129" s="66" t="str">
        <f>IF(ISNA(VLOOKUP($C129,BASEIS!$A$2:$G$475,3,FALSE))," ",VLOOKUP($C129,BASEIS!$A$2:$G$475,7,FALSE))</f>
        <v>http://www.ionio.gr/depts/music</v>
      </c>
      <c r="B129" s="206" t="str">
        <f>HYPERLINK(A129,"i")</f>
        <v>i</v>
      </c>
      <c r="C129" s="274">
        <v>407</v>
      </c>
      <c r="D129" s="275" t="str">
        <f>IF(ISNA(VLOOKUP($C129,BASEIS!$A$2:$E$475,3,FALSE))," ",VLOOKUP($C129,BASEIS!$A$2:$E$475,3,FALSE))</f>
        <v>ΜΟΥΣΙΚΩΝ ΣΠΟΥΔΩΝ (ΚΕΡΚΥΡΑ)</v>
      </c>
      <c r="E129" s="276" t="str">
        <f>IF(ISNA(VLOOKUP($C129,BASEIS!$A$2:$E$475,2,FALSE))," ",VLOOKUP($C129,BASEIS!$A$2:$E$475,2,FALSE))</f>
        <v>ΙΟΝΙΟ ΠΑΝΕΠΙΣΤΗΜΙΟ</v>
      </c>
      <c r="F129" s="277">
        <f>IF(ISNA(VLOOKUP($C129,BASEIS!$A$2:$E$475,4,FALSE))," ",VLOOKUP($C129,BASEIS!$A$2:$E$475,4,FALSE))</f>
        <v>11605</v>
      </c>
      <c r="G129" s="278">
        <f>IF(ISNA(VLOOKUP($C129,BASEIS!$A$2:$E$475,5,FALSE))," ",VLOOKUP($C129,BASEIS!$A$2:$E$475,5,FALSE))</f>
        <v>10524</v>
      </c>
      <c r="H129" s="64"/>
      <c r="I129" s="279">
        <f>$I$128-G129</f>
        <v>-10524</v>
      </c>
      <c r="J129" s="172">
        <f>IF(YPOLOGISMOS_MORIA!$I$37&gt;0,IF(I129&gt;=0,1,2),0)</f>
        <v>0</v>
      </c>
      <c r="K129" s="224" t="str">
        <f t="shared" si="18"/>
        <v/>
      </c>
      <c r="N129" s="76"/>
    </row>
    <row r="130" spans="1:14" ht="26.1" customHeight="1">
      <c r="A130" s="66" t="str">
        <f>IF(ISNA(VLOOKUP($C130,BASEIS!$A$2:$G$475,3,FALSE))," ",VLOOKUP($C130,BASEIS!$A$2:$G$475,7,FALSE))</f>
        <v>http://www.music.uoa.gr/</v>
      </c>
      <c r="B130" s="206" t="str">
        <f>HYPERLINK(A130,"i")</f>
        <v>i</v>
      </c>
      <c r="C130" s="274">
        <v>408</v>
      </c>
      <c r="D130" s="275" t="str">
        <f>IF(ISNA(VLOOKUP($C130,BASEIS!$A$2:$E$475,3,FALSE))," ",VLOOKUP($C130,BASEIS!$A$2:$E$475,3,FALSE))</f>
        <v>ΜΟΥΣΙΚΩΝ ΣΠΟΥΔΩΝ (ΑΘΗΝΑ)</v>
      </c>
      <c r="E130" s="276" t="str">
        <f>IF(ISNA(VLOOKUP($C130,BASEIS!$A$2:$E$475,2,FALSE))," ",VLOOKUP($C130,BASEIS!$A$2:$E$475,2,FALSE))</f>
        <v>ΕΘΝΙΚΟ &amp; ΚΑΠΟΔΙΣΤΡΙΑΚΟ ΠΑΝΕΠΙΣΤΗΜΙΟ ΑΘΗΝΩΝ</v>
      </c>
      <c r="F130" s="277">
        <f>IF(ISNA(VLOOKUP($C130,BASEIS!$A$2:$E$475,4,FALSE))," ",VLOOKUP($C130,BASEIS!$A$2:$E$475,4,FALSE))</f>
        <v>13352</v>
      </c>
      <c r="G130" s="278">
        <f>IF(ISNA(VLOOKUP($C130,BASEIS!$A$2:$E$475,5,FALSE))," ",VLOOKUP($C130,BASEIS!$A$2:$E$475,5,FALSE))</f>
        <v>11881</v>
      </c>
      <c r="H130" s="64"/>
      <c r="I130" s="279">
        <f>$I$128-G130</f>
        <v>-11881</v>
      </c>
      <c r="J130" s="172">
        <f>IF(YPOLOGISMOS_MORIA!$I$37&gt;0,IF(I130&gt;=0,1,2),0)</f>
        <v>0</v>
      </c>
      <c r="K130" s="224" t="str">
        <f t="shared" si="18"/>
        <v/>
      </c>
      <c r="N130" s="76"/>
    </row>
    <row r="131" spans="1:14" ht="26.1" customHeight="1">
      <c r="A131" s="66" t="str">
        <f>IF(ISNA(VLOOKUP($C131,BASEIS!$A$2:$G$475,3,FALSE))," ",VLOOKUP($C131,BASEIS!$A$2:$G$475,7,FALSE))</f>
        <v>http://www.mus.auth.gr/cms/index.php</v>
      </c>
      <c r="B131" s="206" t="str">
        <f>HYPERLINK(A131,"i")</f>
        <v>i</v>
      </c>
      <c r="C131" s="274">
        <v>406</v>
      </c>
      <c r="D131" s="275" t="str">
        <f>IF(ISNA(VLOOKUP($C131,BASEIS!$A$2:$E$475,3,FALSE))," ",VLOOKUP($C131,BASEIS!$A$2:$E$475,3,FALSE))</f>
        <v>ΜΟΥΣΙΚΩΝ ΣΠΟΥΔΩΝ (ΘΕΣΣΑΛΟΝΙΚΗ)</v>
      </c>
      <c r="E131" s="276" t="str">
        <f>IF(ISNA(VLOOKUP($C131,BASEIS!$A$2:$E$475,2,FALSE))," ",VLOOKUP($C131,BASEIS!$A$2:$E$475,2,FALSE))</f>
        <v>ΑΡΙΣΤΟΤΕΛΕΙΟ ΠΑΝΕΠΙΣΤΗΜΙΟ ΘΕΣΣΑΛΟΝΙΚΗΣ</v>
      </c>
      <c r="F131" s="277">
        <f>IF(ISNA(VLOOKUP($C131,BASEIS!$A$2:$E$475,4,FALSE))," ",VLOOKUP($C131,BASEIS!$A$2:$E$475,4,FALSE))</f>
        <v>13608</v>
      </c>
      <c r="G131" s="278">
        <f>IF(ISNA(VLOOKUP($C131,BASEIS!$A$2:$E$475,5,FALSE))," ",VLOOKUP($C131,BASEIS!$A$2:$E$475,5,FALSE))</f>
        <v>12575</v>
      </c>
      <c r="H131" s="64"/>
      <c r="I131" s="279">
        <f>$I$128-G131</f>
        <v>-12575</v>
      </c>
      <c r="J131" s="172">
        <f>IF(YPOLOGISMOS_MORIA!$I$37&gt;0,IF(I131&gt;=0,1,2),0)</f>
        <v>0</v>
      </c>
      <c r="K131" s="224" t="str">
        <f t="shared" si="18"/>
        <v/>
      </c>
      <c r="N131" s="76"/>
    </row>
    <row r="132" spans="1:14" ht="26.1" customHeight="1">
      <c r="A132" s="66" t="str">
        <f>IF(ISNA(VLOOKUP($C132,BASEIS!$A$2:$G$475,3,FALSE))," ",VLOOKUP($C132,BASEIS!$A$2:$G$475,7,FALSE))</f>
        <v>http://www.uom.gr/index.php?tmima=9&amp;categorymenu=2</v>
      </c>
      <c r="B132" s="206" t="str">
        <f>HYPERLINK(A132,"i")</f>
        <v>i</v>
      </c>
      <c r="C132" s="274">
        <v>409</v>
      </c>
      <c r="D132" s="275" t="str">
        <f>IF(ISNA(VLOOKUP($C132,BASEIS!$A$2:$E$475,3,FALSE))," ",VLOOKUP($C132,BASEIS!$A$2:$E$475,3,FALSE))</f>
        <v>ΜΟΥΣΙΚΗΣ ΕΠΙΣΤΗΜΗΣ ΚΑΙ ΤΕΧΝΗΣ (ΘΕΣΣΑΛΟΝΙΚΗ)</v>
      </c>
      <c r="E132" s="276" t="str">
        <f>IF(ISNA(VLOOKUP($C132,BASEIS!$A$2:$E$475,2,FALSE))," ",VLOOKUP($C132,BASEIS!$A$2:$E$475,2,FALSE))</f>
        <v>ΠΑΝΕΠΙΣΤΗΜΙΟ ΜΑΚΕΔΟΝΙΑΣ</v>
      </c>
      <c r="F132" s="277">
        <f>IF(ISNA(VLOOKUP($C132,BASEIS!$A$2:$E$475,4,FALSE))," ",VLOOKUP($C132,BASEIS!$A$2:$E$475,4,FALSE))</f>
        <v>15750</v>
      </c>
      <c r="G132" s="278">
        <f>IF(ISNA(VLOOKUP($C132,BASEIS!$A$2:$E$475,5,FALSE))," ",VLOOKUP($C132,BASEIS!$A$2:$E$475,5,FALSE))</f>
        <v>15126</v>
      </c>
      <c r="H132" s="64"/>
      <c r="I132" s="279">
        <f>$I$128-G132</f>
        <v>-15126</v>
      </c>
      <c r="J132" s="172">
        <f>IF(YPOLOGISMOS_MORIA!$I$37&gt;0,IF(I132&gt;=0,1,2),0)</f>
        <v>0</v>
      </c>
      <c r="K132" s="224" t="str">
        <f t="shared" si="18"/>
        <v/>
      </c>
      <c r="N132" s="76"/>
    </row>
    <row r="133" spans="1:14" ht="30" customHeight="1">
      <c r="A133" s="66" t="str">
        <f>IF(ISNA(VLOOKUP($C133,BASEIS!$A$2:$G$475,3,FALSE))," ",VLOOKUP($C133,BASEIS!$A$2:$G$475,7,FALSE))</f>
        <v xml:space="preserve"> </v>
      </c>
      <c r="B133" s="206"/>
      <c r="C133" s="293" t="str">
        <f>$C$20</f>
        <v xml:space="preserve">ΚΩΔ </v>
      </c>
      <c r="D133" s="293" t="s">
        <v>328</v>
      </c>
      <c r="E133" s="293" t="str">
        <f>$E$20</f>
        <v xml:space="preserve">ΙΔΡΥΜΑ </v>
      </c>
      <c r="F133" s="293" t="str">
        <f>$F$20</f>
        <v>ΒΑΣΕΙΣ 2016</v>
      </c>
      <c r="G133" s="293" t="str">
        <f>$G$20</f>
        <v xml:space="preserve">ΒΑΣΕΙΣ 2017 </v>
      </c>
      <c r="H133" s="64"/>
      <c r="I133" s="81"/>
      <c r="J133" s="172"/>
      <c r="K133" s="224" t="str">
        <f t="shared" si="18"/>
        <v/>
      </c>
      <c r="N133" s="76"/>
    </row>
    <row r="134" spans="1:14" ht="26.1" customHeight="1">
      <c r="A134" s="66" t="str">
        <f>IF(ISNA(VLOOKUP($C134,BASEIS!$A$2:$G$475,3,FALSE))," ",VLOOKUP($C134,BASEIS!$A$2:$G$475,7,FALSE))</f>
        <v>http://ssas.army.gr/</v>
      </c>
      <c r="B134" s="206" t="str">
        <f>HYPERLINK(A134,"i")</f>
        <v>i</v>
      </c>
      <c r="C134" s="274">
        <v>866</v>
      </c>
      <c r="D134" s="275" t="str">
        <f>IF(ISNA(VLOOKUP($C134,BASEIS!$A$2:$E$475,3,FALSE))," ",VLOOKUP($C134,BASEIS!$A$2:$E$475,3,FALSE))</f>
        <v>ΣΤΡΑΤΟΛΟΓΙΚΟ - ΣΤΡΑΤΙΩΤ. ΝΟΜ. ΣΥΜΒ. (ΣΣΑΣ) ΘΕΣ/ΝΙΚΗ</v>
      </c>
      <c r="E134" s="276" t="str">
        <f>IF(ISNA(VLOOKUP($C134,BASEIS!$A$2:$E$475,2,FALSE))," ",VLOOKUP($C134,BASEIS!$A$2:$E$475,2,FALSE))</f>
        <v>ΣΤΡΑΤΙΩΤΙΚΗ ΣΧΟΛΗ ΑΞΙΩΜΑΤΙΚΩΝ ΣΩΜΑΤΩΝ</v>
      </c>
      <c r="F134" s="277">
        <f>IF(ISNA(VLOOKUP($C134,BASEIS!$A$2:$E$475,4,FALSE))," ",VLOOKUP($C134,BASEIS!$A$2:$E$475,4,FALSE))</f>
        <v>19146</v>
      </c>
      <c r="G134" s="278">
        <f>IF(ISNA(VLOOKUP($C134,BASEIS!$A$2:$E$475,5,FALSE))," ",VLOOKUP($C134,BASEIS!$A$2:$E$475,5,FALSE))</f>
        <v>18785</v>
      </c>
      <c r="H134" s="64"/>
      <c r="I134" s="279">
        <f>$F$2-G134</f>
        <v>-18785</v>
      </c>
      <c r="J134" s="172">
        <f>IF(I134&gt;=0,1,2)</f>
        <v>2</v>
      </c>
      <c r="K134" s="224" t="str">
        <f t="shared" si="18"/>
        <v/>
      </c>
      <c r="N134" s="76"/>
    </row>
    <row r="135" spans="1:14" ht="26.1" customHeight="1">
      <c r="A135" s="66" t="str">
        <f>IF(ISNA(VLOOKUP($C135,BASEIS!$A$2:$G$475,3,FALSE))," ",VLOOKUP($C135,BASEIS!$A$2:$G$475,7,FALSE))</f>
        <v>http://ssas.army.gr/</v>
      </c>
      <c r="B135" s="206" t="str">
        <f>HYPERLINK(A135,"i")</f>
        <v>i</v>
      </c>
      <c r="C135" s="274">
        <v>875</v>
      </c>
      <c r="D135" s="275" t="str">
        <f>IF(ISNA(VLOOKUP($C135,BASEIS!$A$2:$E$475,3,FALSE))," ",VLOOKUP($C135,BASEIS!$A$2:$E$475,3,FALSE))</f>
        <v>ΨΥΧΟΛΟΓΩΝ (ΣΣΑΣ) ΘΕΣ/ΝΙΚΗ</v>
      </c>
      <c r="E135" s="276" t="str">
        <f>IF(ISNA(VLOOKUP($C135,BASEIS!$A$2:$E$475,2,FALSE))," ",VLOOKUP($C135,BASEIS!$A$2:$E$475,2,FALSE))</f>
        <v>ΣΤΡΑΤΙΩΤΙΚΗ ΣΧΟΛΗ ΑΞΙΩΜΑΤΙΚΩΝ ΣΩΜΑΤΩΝ</v>
      </c>
      <c r="F135" s="277">
        <f>IF(ISNA(VLOOKUP($C135,BASEIS!$A$2:$E$475,4,FALSE))," ",VLOOKUP($C135,BASEIS!$A$2:$E$475,4,FALSE))</f>
        <v>19043</v>
      </c>
      <c r="G135" s="278">
        <f>IF(ISNA(VLOOKUP($C135,BASEIS!$A$2:$E$475,5,FALSE))," ",VLOOKUP($C135,BASEIS!$A$2:$E$475,5,FALSE))</f>
        <v>19063</v>
      </c>
      <c r="H135" s="64"/>
      <c r="I135" s="279">
        <f>$F$2-G135</f>
        <v>-19063</v>
      </c>
      <c r="J135" s="172">
        <f>IF(I135&gt;=0,1,2)</f>
        <v>2</v>
      </c>
      <c r="K135" s="224" t="str">
        <f t="shared" si="18"/>
        <v/>
      </c>
      <c r="N135" s="76"/>
    </row>
    <row r="136" spans="1:14" ht="30" customHeight="1">
      <c r="A136" s="66" t="str">
        <f>IF(ISNA(VLOOKUP($C136,BASEIS!$A$2:$G$475,3,FALSE))," ",VLOOKUP($C136,BASEIS!$A$2:$G$475,7,FALSE))</f>
        <v xml:space="preserve"> </v>
      </c>
      <c r="B136" s="206"/>
      <c r="C136" s="293" t="str">
        <f>$C$20</f>
        <v xml:space="preserve">ΚΩΔ </v>
      </c>
      <c r="D136" s="294" t="s">
        <v>332</v>
      </c>
      <c r="E136" s="293" t="str">
        <f>$E$20</f>
        <v xml:space="preserve">ΙΔΡΥΜΑ </v>
      </c>
      <c r="F136" s="293" t="str">
        <f>$F$20</f>
        <v>ΒΑΣΕΙΣ 2016</v>
      </c>
      <c r="G136" s="293" t="str">
        <f>$G$20</f>
        <v xml:space="preserve">ΒΑΣΕΙΣ 2017 </v>
      </c>
      <c r="H136" s="64"/>
      <c r="I136" s="81"/>
      <c r="J136" s="172"/>
      <c r="K136" s="224" t="str">
        <f t="shared" si="18"/>
        <v/>
      </c>
      <c r="N136" s="76"/>
    </row>
    <row r="137" spans="1:14" ht="26.1" customHeight="1">
      <c r="A137" s="66" t="str">
        <f>IF(ISNA(VLOOKUP($C137,BASEIS!$A$2:$G$475,3,FALSE))," ",VLOOKUP($C137,BASEIS!$A$2:$G$475,7,FALSE))</f>
        <v>http://www.aeaa.gr/</v>
      </c>
      <c r="B137" s="206" t="str">
        <f t="shared" ref="B137:B142" si="19">HYPERLINK(A137,"i")</f>
        <v>i</v>
      </c>
      <c r="C137" s="274">
        <v>416</v>
      </c>
      <c r="D137" s="275" t="str">
        <f>IF(ISNA(VLOOKUP($C137,BASEIS!$A$2:$E$475,3,FALSE))," ",VLOOKUP($C137,BASEIS!$A$2:$E$475,3,FALSE))</f>
        <v>ΠΡΟΓΡΑΜΜΑ ΙΕΡΑΤΙΚΩΝ ΣΠΟΥΔΩΝ ΗΡΑΚΛΕΙΟΥ ΚΡΗΤΗΣ</v>
      </c>
      <c r="E137" s="276" t="str">
        <f>IF(ISNA(VLOOKUP($C137,BASEIS!$A$2:$E$475,2,FALSE))," ",VLOOKUP($C137,BASEIS!$A$2:$E$475,2,FALSE))</f>
        <v>ΠΑΤΡΙΑΡΧΙΚΗ ΑΝΩΤΑΤΗ ΕΚΚΛΗΣΙΑΣΤΙΚΗ ΑΚΑΔΗΜΙΑ ΚΡΗΤΗΣ</v>
      </c>
      <c r="F137" s="277">
        <f>IF(ISNA(VLOOKUP($C137,BASEIS!$A$2:$E$475,4,FALSE))," ",VLOOKUP($C137,BASEIS!$A$2:$E$475,4,FALSE))</f>
        <v>9800</v>
      </c>
      <c r="G137" s="278">
        <f>IF(ISNA(VLOOKUP($C137,BASEIS!$A$2:$E$475,5,FALSE))," ",VLOOKUP($C137,BASEIS!$A$2:$E$475,5,FALSE))</f>
        <v>8674</v>
      </c>
      <c r="H137" s="64"/>
      <c r="I137" s="279">
        <f t="shared" ref="I137:I142" si="20">$F$2-G137</f>
        <v>-8674</v>
      </c>
      <c r="J137" s="172">
        <f t="shared" ref="J137:J142" si="21">IF(I137&gt;=0,1,2)</f>
        <v>2</v>
      </c>
      <c r="K137" s="224" t="str">
        <f t="shared" si="18"/>
        <v/>
      </c>
      <c r="N137" s="76"/>
    </row>
    <row r="138" spans="1:14" ht="26.1" customHeight="1">
      <c r="A138" s="66" t="str">
        <f>IF(ISNA(VLOOKUP($C138,BASEIS!$A$2:$G$475,3,FALSE))," ",VLOOKUP($C138,BASEIS!$A$2:$G$475,7,FALSE))</f>
        <v>http://www.aeaa.gr/</v>
      </c>
      <c r="B138" s="206" t="str">
        <f t="shared" si="19"/>
        <v>i</v>
      </c>
      <c r="C138" s="274">
        <v>415</v>
      </c>
      <c r="D138" s="275" t="str">
        <f>IF(ISNA(VLOOKUP($C138,BASEIS!$A$2:$E$475,3,FALSE))," ",VLOOKUP($C138,BASEIS!$A$2:$E$475,3,FALSE))</f>
        <v>ΠΡΟΓΡΑΜΜΑ ΙΕΡΑΤΙΚΩΝ ΣΠΟΥΔΩΝ ΒΕΛΛΑΣ ΙΩΑΝΝΙΝΩΝ</v>
      </c>
      <c r="E138" s="276" t="str">
        <f>IF(ISNA(VLOOKUP($C138,BASEIS!$A$2:$E$475,2,FALSE))," ",VLOOKUP($C138,BASEIS!$A$2:$E$475,2,FALSE))</f>
        <v>ΑΝΩΤΑΤΗ ΕΚΚΛΗΣΙΑΣΤΙΚΗ ΑΚΑΔΗΜΙΑ ΒΕΛΛΑΣ ΙΩΑΝΝΙΝΩΝ</v>
      </c>
      <c r="F138" s="277">
        <f>IF(ISNA(VLOOKUP($C138,BASEIS!$A$2:$E$475,4,FALSE))," ",VLOOKUP($C138,BASEIS!$A$2:$E$475,4,FALSE))</f>
        <v>9945</v>
      </c>
      <c r="G138" s="278">
        <f>IF(ISNA(VLOOKUP($C138,BASEIS!$A$2:$E$475,5,FALSE))," ",VLOOKUP($C138,BASEIS!$A$2:$E$475,5,FALSE))</f>
        <v>9384</v>
      </c>
      <c r="H138" s="64"/>
      <c r="I138" s="279">
        <f t="shared" si="20"/>
        <v>-9384</v>
      </c>
      <c r="J138" s="172">
        <f t="shared" si="21"/>
        <v>2</v>
      </c>
      <c r="K138" s="224" t="str">
        <f t="shared" si="18"/>
        <v/>
      </c>
      <c r="N138" s="76"/>
    </row>
    <row r="139" spans="1:14" ht="26.1" customHeight="1">
      <c r="A139" s="66" t="str">
        <f>IF(ISNA(VLOOKUP($C139,BASEIS!$A$2:$G$475,3,FALSE))," ",VLOOKUP($C139,BASEIS!$A$2:$G$475,7,FALSE))</f>
        <v>http://www.aeaa.gr/</v>
      </c>
      <c r="B139" s="206" t="str">
        <f t="shared" si="19"/>
        <v>i</v>
      </c>
      <c r="C139" s="274">
        <v>418</v>
      </c>
      <c r="D139" s="275" t="str">
        <f>IF(ISNA(VLOOKUP($C139,BASEIS!$A$2:$E$475,3,FALSE))," ",VLOOKUP($C139,BASEIS!$A$2:$E$475,3,FALSE))</f>
        <v>ΠΡΟΓΡΑΜΜΑ ΕΚΚΛΗΣΙΑΣΤΙΚΗΣ ΜΟΥΣΙΚΗΣ ΚΑΙ ΨΑΛΤΙΚΗΣ ΗΡΑΚΛΕΙΟΥ ΚΡΗΤΗΣ</v>
      </c>
      <c r="E139" s="276" t="str">
        <f>IF(ISNA(VLOOKUP($C139,BASEIS!$A$2:$E$475,2,FALSE))," ",VLOOKUP($C139,BASEIS!$A$2:$E$475,2,FALSE))</f>
        <v>ΠΑΤΡΙΑΡΧΙΚΗ ΑΝΩΤΑΤΗ ΕΚΚΛΗΣΙΑΣΤΙΚΗ ΑΚΑΔΗΜΙΑ ΚΡΗΤΗΣ</v>
      </c>
      <c r="F139" s="277">
        <f>IF(ISNA(VLOOKUP($C139,BASEIS!$A$2:$E$475,4,FALSE))," ",VLOOKUP($C139,BASEIS!$A$2:$E$475,4,FALSE))</f>
        <v>10624</v>
      </c>
      <c r="G139" s="278">
        <f>IF(ISNA(VLOOKUP($C139,BASEIS!$A$2:$E$475,5,FALSE))," ",VLOOKUP($C139,BASEIS!$A$2:$E$475,5,FALSE))</f>
        <v>9685</v>
      </c>
      <c r="H139" s="64"/>
      <c r="I139" s="279">
        <f t="shared" si="20"/>
        <v>-9685</v>
      </c>
      <c r="J139" s="172">
        <f t="shared" si="21"/>
        <v>2</v>
      </c>
      <c r="K139" s="224" t="str">
        <f t="shared" si="18"/>
        <v/>
      </c>
      <c r="N139" s="76"/>
    </row>
    <row r="140" spans="1:14" ht="26.1" customHeight="1">
      <c r="A140" s="66" t="str">
        <f>IF(ISNA(VLOOKUP($C140,BASEIS!$A$2:$G$475,3,FALSE))," ",VLOOKUP($C140,BASEIS!$A$2:$G$475,7,FALSE))</f>
        <v>http://www.aeaa.gr/</v>
      </c>
      <c r="B140" s="206" t="str">
        <f t="shared" si="19"/>
        <v>i</v>
      </c>
      <c r="C140" s="274">
        <v>414</v>
      </c>
      <c r="D140" s="275" t="str">
        <f>IF(ISNA(VLOOKUP($C140,BASEIS!$A$2:$E$475,3,FALSE))," ",VLOOKUP($C140,BASEIS!$A$2:$E$475,3,FALSE))</f>
        <v>ΠΡΟΓΡΑΜΜΑ ΙΕΡΑΤΙΚΩΝ ΣΠΟΥΔΩΝ ΘΕΣ/ΝΙΚΗΣ</v>
      </c>
      <c r="E140" s="276" t="str">
        <f>IF(ISNA(VLOOKUP($C140,BASEIS!$A$2:$E$475,2,FALSE))," ",VLOOKUP($C140,BASEIS!$A$2:$E$475,2,FALSE))</f>
        <v>ΑΝΩΤΑΤΗ ΕΚΚΛΗΣΙΑΣΤΙΚΗ ΑΚΑΔΗΜΙΑ ΘΕΣΣΑΛΟΝΙΚΗΣ</v>
      </c>
      <c r="F140" s="277">
        <f>IF(ISNA(VLOOKUP($C140,BASEIS!$A$2:$E$475,4,FALSE))," ",VLOOKUP($C140,BASEIS!$A$2:$E$475,4,FALSE))</f>
        <v>10048</v>
      </c>
      <c r="G140" s="278">
        <f>IF(ISNA(VLOOKUP($C140,BASEIS!$A$2:$E$475,5,FALSE))," ",VLOOKUP($C140,BASEIS!$A$2:$E$475,5,FALSE))</f>
        <v>10203</v>
      </c>
      <c r="H140" s="64"/>
      <c r="I140" s="279">
        <f t="shared" si="20"/>
        <v>-10203</v>
      </c>
      <c r="J140" s="172">
        <f t="shared" si="21"/>
        <v>2</v>
      </c>
      <c r="K140" s="224" t="str">
        <f t="shared" si="18"/>
        <v/>
      </c>
      <c r="N140" s="76"/>
    </row>
    <row r="141" spans="1:14" ht="26.1" customHeight="1">
      <c r="A141" s="66" t="str">
        <f>IF(ISNA(VLOOKUP($C141,BASEIS!$A$2:$G$475,3,FALSE))," ",VLOOKUP($C141,BASEIS!$A$2:$G$475,7,FALSE))</f>
        <v>http://www.aeaa.gr/</v>
      </c>
      <c r="B141" s="206" t="str">
        <f t="shared" si="19"/>
        <v>i</v>
      </c>
      <c r="C141" s="274">
        <v>413</v>
      </c>
      <c r="D141" s="275" t="str">
        <f>IF(ISNA(VLOOKUP($C141,BASEIS!$A$2:$E$475,3,FALSE))," ",VLOOKUP($C141,BASEIS!$A$2:$E$475,3,FALSE))</f>
        <v>ΠΡΟΓΡΑΜΜΑ ΙΕΡΑΤΙΚΩΝ ΣΠΟΥΔΩΝ ΑΘΗΝΑΣ</v>
      </c>
      <c r="E141" s="276" t="str">
        <f>IF(ISNA(VLOOKUP($C141,BASEIS!$A$2:$E$475,2,FALSE))," ",VLOOKUP($C141,BASEIS!$A$2:$E$475,2,FALSE))</f>
        <v>ΑΝΩΤΑΤΗ ΕΚΚΛΗΣΙΑΣΤΙΚΗ ΑΚΑΔΗΜΙΑ ΑΘΗΝΩΝ</v>
      </c>
      <c r="F141" s="277">
        <f>IF(ISNA(VLOOKUP($C141,BASEIS!$A$2:$E$475,4,FALSE))," ",VLOOKUP($C141,BASEIS!$A$2:$E$475,4,FALSE))</f>
        <v>10309</v>
      </c>
      <c r="G141" s="278">
        <f>IF(ISNA(VLOOKUP($C141,BASEIS!$A$2:$E$475,5,FALSE))," ",VLOOKUP($C141,BASEIS!$A$2:$E$475,5,FALSE))</f>
        <v>10255</v>
      </c>
      <c r="H141" s="64"/>
      <c r="I141" s="279">
        <f t="shared" si="20"/>
        <v>-10255</v>
      </c>
      <c r="J141" s="172">
        <f t="shared" si="21"/>
        <v>2</v>
      </c>
      <c r="K141" s="224" t="str">
        <f t="shared" si="18"/>
        <v/>
      </c>
      <c r="N141" s="76"/>
    </row>
    <row r="142" spans="1:14" ht="26.1" customHeight="1" thickBot="1">
      <c r="A142" s="66" t="str">
        <f>IF(ISNA(VLOOKUP($C142,BASEIS!$A$2:$G$475,3,FALSE))," ",VLOOKUP($C142,BASEIS!$A$2:$G$475,7,FALSE))</f>
        <v>http://www.aeaa.gr/</v>
      </c>
      <c r="B142" s="206" t="str">
        <f t="shared" si="19"/>
        <v>i</v>
      </c>
      <c r="C142" s="274">
        <v>417</v>
      </c>
      <c r="D142" s="275" t="str">
        <f>IF(ISNA(VLOOKUP($C142,BASEIS!$A$2:$E$475,3,FALSE))," ",VLOOKUP($C142,BASEIS!$A$2:$E$475,3,FALSE))</f>
        <v>ΠΡΟΓΡΑΜΜΑ ΕΚΚΛΗΣΙΑΣΤΙΚΗΣ ΜΟΥΣΙΚΗΣ ΚΑΙ ΨΑΛΤΙΚΗΣ ΒΕΛΛΑΣ ΙΩΑΝΝΙΝΩΝ</v>
      </c>
      <c r="E142" s="276" t="str">
        <f>IF(ISNA(VLOOKUP($C142,BASEIS!$A$2:$E$475,2,FALSE))," ",VLOOKUP($C142,BASEIS!$A$2:$E$475,2,FALSE))</f>
        <v>ΑΝΩΤΑΤΗ ΕΚΚΛΗΣΙΑΣΤΙΚΗ ΑΚΑΔΗΜΙΑ ΒΕΛΛΑΣ ΙΩΑΝΝΙΝΩΝ</v>
      </c>
      <c r="F142" s="277">
        <f>IF(ISNA(VLOOKUP($C142,BASEIS!$A$2:$E$475,4,FALSE))," ",VLOOKUP($C142,BASEIS!$A$2:$E$475,4,FALSE))</f>
        <v>10708</v>
      </c>
      <c r="G142" s="278">
        <f>IF(ISNA(VLOOKUP($C142,BASEIS!$A$2:$E$475,5,FALSE))," ",VLOOKUP($C142,BASEIS!$A$2:$E$475,5,FALSE))</f>
        <v>10320</v>
      </c>
      <c r="H142" s="64"/>
      <c r="I142" s="279">
        <f t="shared" si="20"/>
        <v>-10320</v>
      </c>
      <c r="J142" s="172">
        <f t="shared" si="21"/>
        <v>2</v>
      </c>
      <c r="K142" s="224" t="str">
        <f t="shared" si="18"/>
        <v/>
      </c>
      <c r="N142" s="76"/>
    </row>
    <row r="143" spans="1:14" ht="30" customHeight="1">
      <c r="A143" s="66" t="str">
        <f>IF(ISNA(VLOOKUP($C143,BASEIS!$A$2:$G$475,3,FALSE))," ",VLOOKUP($C143,BASEIS!$A$2:$G$475,7,FALSE))</f>
        <v xml:space="preserve"> </v>
      </c>
      <c r="B143" s="206"/>
      <c r="C143" s="295" t="str">
        <f>$C$20</f>
        <v xml:space="preserve">ΚΩΔ </v>
      </c>
      <c r="D143" s="295" t="s">
        <v>333</v>
      </c>
      <c r="E143" s="295" t="str">
        <f>$E$20</f>
        <v xml:space="preserve">ΙΔΡΥΜΑ </v>
      </c>
      <c r="F143" s="295" t="str">
        <f>$F$20</f>
        <v>ΒΑΣΕΙΣ 2016</v>
      </c>
      <c r="G143" s="295" t="str">
        <f>$G$20</f>
        <v xml:space="preserve">ΒΑΣΕΙΣ 2017 </v>
      </c>
      <c r="H143" s="64"/>
      <c r="I143" s="81"/>
      <c r="J143" s="172"/>
      <c r="K143" s="224" t="str">
        <f t="shared" si="18"/>
        <v/>
      </c>
      <c r="N143" s="76"/>
    </row>
    <row r="144" spans="1:14" ht="26.1" customHeight="1">
      <c r="A144" s="66" t="str">
        <f>IF(ISNA(VLOOKUP($C144,BASEIS!$A$2:$G$475,3,FALSE))," ",VLOOKUP($C144,BASEIS!$A$2:$G$475,7,FALSE))</f>
        <v>http://www.astynomia.gr/index.php?option=ozo_content&amp;perform=view&amp;id=5075&amp;Itemid=52&amp;lang=&amp;lang=</v>
      </c>
      <c r="B144" s="206" t="str">
        <f>HYPERLINK(A144,"i")</f>
        <v>i</v>
      </c>
      <c r="C144" s="274">
        <v>870</v>
      </c>
      <c r="D144" s="275" t="str">
        <f>IF(ISNA(VLOOKUP($C144,BASEIS!$A$2:$E$475,3,FALSE))," ",VLOOKUP($C144,BASEIS!$A$2:$E$475,3,FALSE))</f>
        <v>ΑΣΤΥΦΥΛΑΚΩΝ</v>
      </c>
      <c r="E144" s="276" t="str">
        <f>IF(ISNA(VLOOKUP($C144,BASEIS!$A$2:$E$475,2,FALSE))," ",VLOOKUP($C144,BASEIS!$A$2:$E$475,2,FALSE))</f>
        <v>ΑΣΤΥΝΟΜΙΚΕΣ ΣΧΟΛΕΣ</v>
      </c>
      <c r="F144" s="277">
        <f>IF(ISNA(VLOOKUP($C144,BASEIS!$A$2:$E$475,4,FALSE))," ",VLOOKUP($C144,BASEIS!$A$2:$E$475,4,FALSE))</f>
        <v>16388</v>
      </c>
      <c r="G144" s="278">
        <f>IF(ISNA(VLOOKUP($C144,BASEIS!$A$2:$E$475,5,FALSE))," ",VLOOKUP($C144,BASEIS!$A$2:$E$475,5,FALSE))</f>
        <v>16301</v>
      </c>
      <c r="H144" s="64"/>
      <c r="I144" s="279">
        <f>$F$2-G144</f>
        <v>-16301</v>
      </c>
      <c r="J144" s="172">
        <f>IF(I144&gt;=0,1,2)</f>
        <v>2</v>
      </c>
      <c r="K144" s="224" t="str">
        <f t="shared" si="18"/>
        <v/>
      </c>
      <c r="N144" s="76"/>
    </row>
    <row r="145" spans="1:14" ht="26.1" customHeight="1" thickBot="1">
      <c r="A145" s="66" t="str">
        <f>IF(ISNA(VLOOKUP($C145,BASEIS!$A$2:$G$475,3,FALSE))," ",VLOOKUP($C145,BASEIS!$A$2:$G$475,7,FALSE))</f>
        <v>http://www.astynomia.gr/index.php?option=ozo_content&amp;perform=view&amp;id=5074&amp;Itemid=52&amp;lang=&amp;lang=</v>
      </c>
      <c r="B145" s="206" t="str">
        <f>HYPERLINK(A145,"i")</f>
        <v>i</v>
      </c>
      <c r="C145" s="274">
        <v>869</v>
      </c>
      <c r="D145" s="275" t="str">
        <f>IF(ISNA(VLOOKUP($C145,BASEIS!$A$2:$E$475,3,FALSE))," ",VLOOKUP($C145,BASEIS!$A$2:$E$475,3,FALSE))</f>
        <v>ΑΞΙΩΜΑΤΙΚΩΝ ΕΛΛΗΝΙΚΗΣ ΑΣΤΥΝΟΜΙΑΣ</v>
      </c>
      <c r="E145" s="276" t="str">
        <f>IF(ISNA(VLOOKUP($C145,BASEIS!$A$2:$E$475,2,FALSE))," ",VLOOKUP($C145,BASEIS!$A$2:$E$475,2,FALSE))</f>
        <v>ΑΣΤΥΝΟΜΙΚΕΣ ΣΧΟΛΕΣ</v>
      </c>
      <c r="F145" s="277">
        <f>IF(ISNA(VLOOKUP($C145,BASEIS!$A$2:$E$475,4,FALSE))," ",VLOOKUP($C145,BASEIS!$A$2:$E$475,4,FALSE))</f>
        <v>17896</v>
      </c>
      <c r="G145" s="278">
        <f>IF(ISNA(VLOOKUP($C145,BASEIS!$A$2:$E$475,5,FALSE))," ",VLOOKUP($C145,BASEIS!$A$2:$E$475,5,FALSE))</f>
        <v>18113</v>
      </c>
      <c r="H145" s="64"/>
      <c r="I145" s="279">
        <f>$F$2-G145</f>
        <v>-18113</v>
      </c>
      <c r="J145" s="172">
        <f>IF(I145&gt;=0,1,2)</f>
        <v>2</v>
      </c>
      <c r="K145" s="224" t="str">
        <f t="shared" si="18"/>
        <v/>
      </c>
      <c r="N145" s="76"/>
    </row>
    <row r="146" spans="1:14" ht="30" customHeight="1">
      <c r="A146" s="66" t="str">
        <f>IF(ISNA(VLOOKUP($C146,BASEIS!$A$2:$G$475,3,FALSE))," ",VLOOKUP($C146,BASEIS!$A$2:$G$475,7,FALSE))</f>
        <v xml:space="preserve"> </v>
      </c>
      <c r="B146" s="206"/>
      <c r="C146" s="295" t="str">
        <f>$C$20</f>
        <v xml:space="preserve">ΚΩΔ </v>
      </c>
      <c r="D146" s="295" t="s">
        <v>335</v>
      </c>
      <c r="E146" s="295" t="str">
        <f>$E$20</f>
        <v xml:space="preserve">ΙΔΡΥΜΑ </v>
      </c>
      <c r="F146" s="295" t="str">
        <f>$F$20</f>
        <v>ΒΑΣΕΙΣ 2016</v>
      </c>
      <c r="G146" s="295" t="str">
        <f>$G$20</f>
        <v xml:space="preserve">ΒΑΣΕΙΣ 2017 </v>
      </c>
      <c r="H146" s="64"/>
      <c r="I146" s="81"/>
      <c r="J146" s="172"/>
      <c r="K146" s="224" t="str">
        <f t="shared" si="18"/>
        <v/>
      </c>
      <c r="N146" s="76"/>
    </row>
    <row r="147" spans="1:14" ht="26.1" customHeight="1">
      <c r="A147" s="66" t="str">
        <f>IF(ISNA(VLOOKUP($C147,BASEIS!$A$2:$G$475,3,FALSE))," ",VLOOKUP($C147,BASEIS!$A$2:$G$475,7,FALSE))</f>
        <v>https://academy.fireservice.gr/</v>
      </c>
      <c r="B147" s="206" t="str">
        <f>HYPERLINK(A147,"i")</f>
        <v>i</v>
      </c>
      <c r="C147" s="274">
        <v>876</v>
      </c>
      <c r="D147" s="275" t="str">
        <f>IF(ISNA(VLOOKUP($C147,BASEIS!$A$2:$E$475,3,FALSE))," ",VLOOKUP($C147,BASEIS!$A$2:$E$475,3,FALSE))</f>
        <v>ΣΧΟΛΗ ΠΥΡΟΣΒΕΣΤΩΝ</v>
      </c>
      <c r="E147" s="276" t="str">
        <f>IF(ISNA(VLOOKUP($C147,BASEIS!$A$2:$E$475,2,FALSE))," ",VLOOKUP($C147,BASEIS!$A$2:$E$475,2,FALSE))</f>
        <v>ΠΥΡΟΣΒΕΣΤΙΚΗ ΑΚΑΔΗΜΙΑ</v>
      </c>
      <c r="F147" s="277">
        <f>IF(ISNA(VLOOKUP($C147,BASEIS!$A$2:$E$475,4,FALSE))," ",VLOOKUP($C147,BASEIS!$A$2:$E$475,4,FALSE))</f>
        <v>16689</v>
      </c>
      <c r="G147" s="278">
        <f>IF(ISNA(VLOOKUP($C147,BASEIS!$A$2:$E$475,5,FALSE))," ",VLOOKUP($C147,BASEIS!$A$2:$E$475,5,FALSE))</f>
        <v>16838</v>
      </c>
      <c r="H147" s="64"/>
      <c r="I147" s="279">
        <f>$F$2-G147</f>
        <v>-16838</v>
      </c>
      <c r="J147" s="172">
        <f>IF(I147&gt;=0,1,2)</f>
        <v>2</v>
      </c>
      <c r="K147" s="224" t="str">
        <f t="shared" si="18"/>
        <v/>
      </c>
      <c r="N147" s="76"/>
    </row>
    <row r="148" spans="1:14" ht="26.1" customHeight="1" thickBot="1">
      <c r="A148" s="66" t="str">
        <f>IF(ISNA(VLOOKUP($C148,BASEIS!$A$2:$G$475,3,FALSE))," ",VLOOKUP($C148,BASEIS!$A$2:$G$475,7,FALSE))</f>
        <v>https://academy.fireservice.gr/</v>
      </c>
      <c r="B148" s="206" t="str">
        <f>HYPERLINK(A148,"i")</f>
        <v>i</v>
      </c>
      <c r="C148" s="274">
        <v>877</v>
      </c>
      <c r="D148" s="275" t="str">
        <f>IF(ISNA(VLOOKUP($C148,BASEIS!$A$2:$E$475,3,FALSE))," ",VLOOKUP($C148,BASEIS!$A$2:$E$475,3,FALSE))</f>
        <v>ΣΧΟΛΗ ΑΝΘΥΠΟΠΥΡΑΓΩΝ</v>
      </c>
      <c r="E148" s="276" t="str">
        <f>IF(ISNA(VLOOKUP($C148,BASEIS!$A$2:$E$475,2,FALSE))," ",VLOOKUP($C148,BASEIS!$A$2:$E$475,2,FALSE))</f>
        <v>ΠΥΡΟΣΒΕΣΤΙΚΗ ΑΚΑΔΗΜΙΑ</v>
      </c>
      <c r="F148" s="277">
        <f>IF(ISNA(VLOOKUP($C148,BASEIS!$A$2:$E$475,4,FALSE))," ",VLOOKUP($C148,BASEIS!$A$2:$E$475,4,FALSE))</f>
        <v>17929</v>
      </c>
      <c r="G148" s="278">
        <f>IF(ISNA(VLOOKUP($C148,BASEIS!$A$2:$E$475,5,FALSE))," ",VLOOKUP($C148,BASEIS!$A$2:$E$475,5,FALSE))</f>
        <v>18040</v>
      </c>
      <c r="H148" s="64"/>
      <c r="I148" s="279">
        <f>$F$2-G148</f>
        <v>-18040</v>
      </c>
      <c r="J148" s="172">
        <f>IF(I148&gt;=0,1,2)</f>
        <v>2</v>
      </c>
      <c r="K148" s="224" t="str">
        <f t="shared" si="18"/>
        <v/>
      </c>
      <c r="N148" s="76"/>
    </row>
    <row r="149" spans="1:14" ht="30" customHeight="1">
      <c r="A149" s="66" t="str">
        <f>IF(ISNA(VLOOKUP($C149,BASEIS!$A$2:$G$475,3,FALSE))," ",VLOOKUP($C149,BASEIS!$A$2:$G$475,7,FALSE))</f>
        <v xml:space="preserve"> </v>
      </c>
      <c r="B149" s="206"/>
      <c r="C149" s="295" t="str">
        <f>$C$20</f>
        <v xml:space="preserve">ΚΩΔ </v>
      </c>
      <c r="D149" s="296" t="s">
        <v>337</v>
      </c>
      <c r="E149" s="295" t="str">
        <f>$E$20</f>
        <v xml:space="preserve">ΙΔΡΥΜΑ </v>
      </c>
      <c r="F149" s="295" t="str">
        <f>$F$20</f>
        <v>ΒΑΣΕΙΣ 2016</v>
      </c>
      <c r="G149" s="295" t="str">
        <f>$G$20</f>
        <v xml:space="preserve">ΒΑΣΕΙΣ 2017 </v>
      </c>
      <c r="H149" s="64"/>
      <c r="I149" s="81"/>
      <c r="J149" s="172"/>
      <c r="K149" s="224" t="str">
        <f t="shared" si="18"/>
        <v/>
      </c>
      <c r="N149" s="76"/>
    </row>
    <row r="150" spans="1:14" ht="26.1" customHeight="1">
      <c r="A150" s="66" t="str">
        <f>IF(ISNA(VLOOKUP($C150,BASEIS!$A$2:$G$475,3,FALSE))," ",VLOOKUP($C150,BASEIS!$A$2:$G$475,7,FALSE))</f>
        <v>http://vrefo.ioa.teiep.gr</v>
      </c>
      <c r="B150" s="206" t="str">
        <f t="shared" ref="B150:B161" si="22">HYPERLINK(A150,"i")</f>
        <v>i</v>
      </c>
      <c r="C150" s="274">
        <v>692</v>
      </c>
      <c r="D150" s="275" t="str">
        <f>IF(ISNA(VLOOKUP($C150,BASEIS!$A$2:$E$475,3,FALSE))," ",VLOOKUP($C150,BASEIS!$A$2:$E$475,3,FALSE))</f>
        <v>ΠΡΟΣΧΟΛΙΚΗΣ ΑΓΩΓΗΣ (ΙΩΑΝΝΙΝΑ)</v>
      </c>
      <c r="E150" s="276" t="str">
        <f>IF(ISNA(VLOOKUP($C150,BASEIS!$A$2:$E$475,2,FALSE))," ",VLOOKUP($C150,BASEIS!$A$2:$E$475,2,FALSE))</f>
        <v>Τ.Ε.Ι. ΗΠΕΙΡΟΥ</v>
      </c>
      <c r="F150" s="277">
        <f>IF(ISNA(VLOOKUP($C150,BASEIS!$A$2:$E$475,4,FALSE))," ",VLOOKUP($C150,BASEIS!$A$2:$E$475,4,FALSE))</f>
        <v>8404</v>
      </c>
      <c r="G150" s="278">
        <f>IF(ISNA(VLOOKUP($C150,BASEIS!$A$2:$E$475,5,FALSE))," ",VLOOKUP($C150,BASEIS!$A$2:$E$475,5,FALSE))</f>
        <v>10140</v>
      </c>
      <c r="H150" s="64"/>
      <c r="I150" s="279">
        <f t="shared" ref="I150:I161" si="23">$F$2-G150</f>
        <v>-10140</v>
      </c>
      <c r="J150" s="172">
        <f t="shared" ref="J150:J161" si="24">IF(I150&gt;=0,1,2)</f>
        <v>2</v>
      </c>
      <c r="K150" s="224" t="str">
        <f t="shared" ref="K150:K164" si="25">IF(G150=0,"ΝΕΑ ΣΧΟΛΗ","")</f>
        <v/>
      </c>
      <c r="N150" s="76"/>
    </row>
    <row r="151" spans="1:14" ht="26.1" customHeight="1">
      <c r="A151" s="66" t="str">
        <f>IF(ISNA(VLOOKUP($C151,BASEIS!$A$2:$G$475,3,FALSE))," ",VLOOKUP($C151,BASEIS!$A$2:$G$475,7,FALSE))</f>
        <v>http://www.bc.teithe.gr</v>
      </c>
      <c r="B151" s="206" t="str">
        <f t="shared" si="22"/>
        <v>i</v>
      </c>
      <c r="C151" s="274">
        <v>694</v>
      </c>
      <c r="D151" s="275" t="str">
        <f>IF(ISNA(VLOOKUP($C151,BASEIS!$A$2:$E$475,3,FALSE))," ",VLOOKUP($C151,BASEIS!$A$2:$E$475,3,FALSE))</f>
        <v>ΠΡΟΣΧΟΛΙΚΗΣ ΑΓΩΓΗΣ (ΘΕΣΣΑΛΟΝΙΚΗ)</v>
      </c>
      <c r="E151" s="276" t="str">
        <f>IF(ISNA(VLOOKUP($C151,BASEIS!$A$2:$E$475,2,FALSE))," ",VLOOKUP($C151,BASEIS!$A$2:$E$475,2,FALSE))</f>
        <v>ΑΛΕΞΑΝΔΡΕΙΟ Τ.Ε.Ι. ΘΕΣΣΑΛΟΝΙΚΗΣ</v>
      </c>
      <c r="F151" s="277">
        <f>IF(ISNA(VLOOKUP($C151,BASEIS!$A$2:$E$475,4,FALSE))," ",VLOOKUP($C151,BASEIS!$A$2:$E$475,4,FALSE))</f>
        <v>9358</v>
      </c>
      <c r="G151" s="278">
        <f>IF(ISNA(VLOOKUP($C151,BASEIS!$A$2:$E$475,5,FALSE))," ",VLOOKUP($C151,BASEIS!$A$2:$E$475,5,FALSE))</f>
        <v>10867</v>
      </c>
      <c r="H151" s="64"/>
      <c r="I151" s="279">
        <f t="shared" si="23"/>
        <v>-10867</v>
      </c>
      <c r="J151" s="172">
        <f t="shared" si="24"/>
        <v>2</v>
      </c>
      <c r="K151" s="224" t="str">
        <f t="shared" si="25"/>
        <v/>
      </c>
      <c r="N151" s="76"/>
    </row>
    <row r="152" spans="1:14" ht="26.1" customHeight="1">
      <c r="A152" s="66" t="str">
        <f>IF(ISNA(VLOOKUP($C152,BASEIS!$A$2:$G$475,3,FALSE))," ",VLOOKUP($C152,BASEIS!$A$2:$G$475,7,FALSE))</f>
        <v>http://tlpm.teiep.gr</v>
      </c>
      <c r="B152" s="206" t="str">
        <f t="shared" si="22"/>
        <v>i</v>
      </c>
      <c r="C152" s="274">
        <v>696</v>
      </c>
      <c r="D152" s="275" t="str">
        <f>IF(ISNA(VLOOKUP($C152,BASEIS!$A$2:$E$475,3,FALSE))," ",VLOOKUP($C152,BASEIS!$A$2:$E$475,3,FALSE))</f>
        <v>ΛΑΪΚΗΣ ΚΑΙ ΠΑΡΑΔΟΣΙΑΚΗΣ ΜΟΥΣΙΚΗΣ (ΑΡΤΑ)</v>
      </c>
      <c r="E152" s="276" t="str">
        <f>IF(ISNA(VLOOKUP($C152,BASEIS!$A$2:$E$475,2,FALSE))," ",VLOOKUP($C152,BASEIS!$A$2:$E$475,2,FALSE))</f>
        <v>Τ.Ε.Ι. ΗΠΕΙΡΟΥ</v>
      </c>
      <c r="F152" s="277">
        <f>IF(ISNA(VLOOKUP($C152,BASEIS!$A$2:$E$475,4,FALSE))," ",VLOOKUP($C152,BASEIS!$A$2:$E$475,4,FALSE))</f>
        <v>10735</v>
      </c>
      <c r="G152" s="278">
        <f>IF(ISNA(VLOOKUP($C152,BASEIS!$A$2:$E$475,5,FALSE))," ",VLOOKUP($C152,BASEIS!$A$2:$E$475,5,FALSE))</f>
        <v>10872</v>
      </c>
      <c r="H152" s="64"/>
      <c r="I152" s="279">
        <f t="shared" si="23"/>
        <v>-10872</v>
      </c>
      <c r="J152" s="172">
        <f t="shared" si="24"/>
        <v>2</v>
      </c>
      <c r="K152" s="224" t="str">
        <f t="shared" si="25"/>
        <v/>
      </c>
      <c r="N152" s="76"/>
    </row>
    <row r="153" spans="1:14" ht="26.1" customHeight="1">
      <c r="A153" s="66" t="str">
        <f>IF(ISNA(VLOOKUP($C153,BASEIS!$A$2:$G$475,3,FALSE))," ",VLOOKUP($C153,BASEIS!$A$2:$G$475,7,FALSE))</f>
        <v>http://dse.teiion.gr/</v>
      </c>
      <c r="B153" s="206" t="str">
        <f t="shared" si="22"/>
        <v>i</v>
      </c>
      <c r="C153" s="274">
        <v>741</v>
      </c>
      <c r="D153" s="275" t="str">
        <f>IF(ISNA(VLOOKUP($C153,BASEIS!$A$2:$E$475,3,FALSE))," ",VLOOKUP($C153,BASEIS!$A$2:$E$475,3,FALSE))</f>
        <v>ΨΗΦΙΑΚΩΝ ΜΕΣΩΝ ΚΑΙ ΕΠΙΚΟΙΝΩΝΙΑΣ ΤΕ (ΑΡΓΟΣΤΟΛΙ)</v>
      </c>
      <c r="E153" s="276" t="str">
        <f>IF(ISNA(VLOOKUP($C153,BASEIS!$A$2:$E$475,2,FALSE))," ",VLOOKUP($C153,BASEIS!$A$2:$E$475,2,FALSE))</f>
        <v>Τ.Ε.Ι. ΙΟΝΙΩΝ ΝΗΣΩΝ</v>
      </c>
      <c r="F153" s="277">
        <f>IF(ISNA(VLOOKUP($C153,BASEIS!$A$2:$E$475,4,FALSE))," ",VLOOKUP($C153,BASEIS!$A$2:$E$475,4,FALSE))</f>
        <v>5904</v>
      </c>
      <c r="G153" s="278">
        <f>IF(ISNA(VLOOKUP($C153,BASEIS!$A$2:$E$475,5,FALSE))," ",VLOOKUP($C153,BASEIS!$A$2:$E$475,5,FALSE))</f>
        <v>11034</v>
      </c>
      <c r="H153" s="64"/>
      <c r="I153" s="279">
        <f t="shared" si="23"/>
        <v>-11034</v>
      </c>
      <c r="J153" s="172">
        <f t="shared" si="24"/>
        <v>2</v>
      </c>
      <c r="K153" s="224" t="str">
        <f t="shared" si="25"/>
        <v/>
      </c>
      <c r="N153" s="76"/>
    </row>
    <row r="154" spans="1:14" ht="26.1" customHeight="1">
      <c r="A154" s="66" t="str">
        <f>IF(ISNA(VLOOKUP($C154,BASEIS!$A$2:$G$475,3,FALSE))," ",VLOOKUP($C154,BASEIS!$A$2:$G$475,7,FALSE))</f>
        <v>http://kastoria.teikoz.gr/dmc/</v>
      </c>
      <c r="B154" s="206" t="str">
        <f t="shared" si="22"/>
        <v>i</v>
      </c>
      <c r="C154" s="274">
        <v>730</v>
      </c>
      <c r="D154" s="275" t="str">
        <f>IF(ISNA(VLOOKUP($C154,BASEIS!$A$2:$E$475,3,FALSE))," ",VLOOKUP($C154,BASEIS!$A$2:$E$475,3,FALSE))</f>
        <v>ΨΗΦΙΑΚΩΝ ΜΕΣΩΝ ΚΑΙ ΕΠΙΚΟΙΝΩΝΙΑΣ ΤΕ (ΚΑΣΤΟΡΙΑ)</v>
      </c>
      <c r="E154" s="276" t="str">
        <f>IF(ISNA(VLOOKUP($C154,BASEIS!$A$2:$E$475,2,FALSE))," ",VLOOKUP($C154,BASEIS!$A$2:$E$475,2,FALSE))</f>
        <v>Τ.Ε.Ι. ΔΥΤΙΚΗΣ ΜΑΚΕΔΟΝΙΑΣ</v>
      </c>
      <c r="F154" s="277">
        <f>IF(ISNA(VLOOKUP($C154,BASEIS!$A$2:$E$475,4,FALSE))," ",VLOOKUP($C154,BASEIS!$A$2:$E$475,4,FALSE))</f>
        <v>6056</v>
      </c>
      <c r="G154" s="278">
        <f>IF(ISNA(VLOOKUP($C154,BASEIS!$A$2:$E$475,5,FALSE))," ",VLOOKUP($C154,BASEIS!$A$2:$E$475,5,FALSE))</f>
        <v>11208</v>
      </c>
      <c r="H154" s="64"/>
      <c r="I154" s="279">
        <f t="shared" si="23"/>
        <v>-11208</v>
      </c>
      <c r="J154" s="172">
        <f t="shared" si="24"/>
        <v>2</v>
      </c>
      <c r="K154" s="224" t="str">
        <f t="shared" si="25"/>
        <v/>
      </c>
      <c r="N154" s="76"/>
    </row>
    <row r="155" spans="1:14" ht="26.1" customHeight="1">
      <c r="A155" s="66" t="str">
        <f>IF(ISNA(VLOOKUP($C155,BASEIS!$A$2:$G$475,3,FALSE))," ",VLOOKUP($C155,BASEIS!$A$2:$G$475,7,FALSE))</f>
        <v>http://www.teiath.gr/seyp/early_childhood_education/</v>
      </c>
      <c r="B155" s="206" t="str">
        <f t="shared" si="22"/>
        <v>i</v>
      </c>
      <c r="C155" s="274">
        <v>690</v>
      </c>
      <c r="D155" s="275" t="str">
        <f>IF(ISNA(VLOOKUP($C155,BASEIS!$A$2:$E$475,3,FALSE))," ",VLOOKUP($C155,BASEIS!$A$2:$E$475,3,FALSE))</f>
        <v>ΠΡΟΣΧΟΛΙΚΗΣ ΑΓΩΓΗΣ (ΑΘΗΝΑ)</v>
      </c>
      <c r="E155" s="276" t="str">
        <f>IF(ISNA(VLOOKUP($C155,BASEIS!$A$2:$E$475,2,FALSE))," ",VLOOKUP($C155,BASEIS!$A$2:$E$475,2,FALSE))</f>
        <v>Τ.Ε.Ι. ΑΘΗΝΑΣ</v>
      </c>
      <c r="F155" s="277">
        <f>IF(ISNA(VLOOKUP($C155,BASEIS!$A$2:$E$475,4,FALSE))," ",VLOOKUP($C155,BASEIS!$A$2:$E$475,4,FALSE))</f>
        <v>10149</v>
      </c>
      <c r="G155" s="278">
        <f>IF(ISNA(VLOOKUP($C155,BASEIS!$A$2:$E$475,5,FALSE))," ",VLOOKUP($C155,BASEIS!$A$2:$E$475,5,FALSE))</f>
        <v>11861</v>
      </c>
      <c r="H155" s="64"/>
      <c r="I155" s="279">
        <f t="shared" si="23"/>
        <v>-11861</v>
      </c>
      <c r="J155" s="172">
        <f t="shared" si="24"/>
        <v>2</v>
      </c>
      <c r="K155" s="224" t="str">
        <f t="shared" si="25"/>
        <v/>
      </c>
      <c r="N155" s="76"/>
    </row>
    <row r="156" spans="1:14" ht="26.1" customHeight="1">
      <c r="A156" s="66" t="str">
        <f>IF(ISNA(VLOOKUP($C156,BASEIS!$A$2:$G$475,3,FALSE))," ",VLOOKUP($C156,BASEIS!$A$2:$G$475,7,FALSE))</f>
        <v>http://www.libd.teithe.gr/</v>
      </c>
      <c r="B156" s="206" t="str">
        <f t="shared" si="22"/>
        <v>i</v>
      </c>
      <c r="C156" s="274">
        <v>601</v>
      </c>
      <c r="D156" s="275" t="str">
        <f>IF(ISNA(VLOOKUP($C156,BASEIS!$A$2:$E$475,3,FALSE))," ",VLOOKUP($C156,BASEIS!$A$2:$E$475,3,FALSE))</f>
        <v>ΒΙΒΛΙΟΘΗΚΟΝΟΜΙΑΣ ΚΑΙ ΣΥΣΤΗΜΑΤΩΝ ΠΛΗΡΟΦΟΡΗΣΗΣ (ΘΕΣΣΑΛΟΝΙΚΗ)</v>
      </c>
      <c r="E156" s="276" t="str">
        <f>IF(ISNA(VLOOKUP($C156,BASEIS!$A$2:$E$475,2,FALSE))," ",VLOOKUP($C156,BASEIS!$A$2:$E$475,2,FALSE))</f>
        <v>ΑΛΕΞΑΝΔΡΕΙΟ Τ.Ε.Ι. ΘΕΣΣΑΛΟΝΙΚΗΣ</v>
      </c>
      <c r="F156" s="277">
        <f>IF(ISNA(VLOOKUP($C156,BASEIS!$A$2:$E$475,4,FALSE))," ",VLOOKUP($C156,BASEIS!$A$2:$E$475,4,FALSE))</f>
        <v>11832</v>
      </c>
      <c r="G156" s="278">
        <f>IF(ISNA(VLOOKUP($C156,BASEIS!$A$2:$E$475,5,FALSE))," ",VLOOKUP($C156,BASEIS!$A$2:$E$475,5,FALSE))</f>
        <v>12092</v>
      </c>
      <c r="H156" s="64"/>
      <c r="I156" s="279">
        <f t="shared" si="23"/>
        <v>-12092</v>
      </c>
      <c r="J156" s="172">
        <f t="shared" si="24"/>
        <v>2</v>
      </c>
      <c r="K156" s="224" t="str">
        <f t="shared" si="25"/>
        <v/>
      </c>
      <c r="N156" s="76"/>
    </row>
    <row r="157" spans="1:14" ht="26.1" customHeight="1">
      <c r="A157" s="66" t="str">
        <f>IF(ISNA(VLOOKUP($C157,BASEIS!$A$2:$G$475,3,FALSE))," ",VLOOKUP($C157,BASEIS!$A$2:$G$475,7,FALSE))</f>
        <v>http://www.teiath.gr/sdo/lis/?lang=el</v>
      </c>
      <c r="B157" s="206" t="str">
        <f t="shared" si="22"/>
        <v>i</v>
      </c>
      <c r="C157" s="274">
        <v>599</v>
      </c>
      <c r="D157" s="275" t="str">
        <f>IF(ISNA(VLOOKUP($C157,BASEIS!$A$2:$E$475,3,FALSE))," ",VLOOKUP($C157,BASEIS!$A$2:$E$475,3,FALSE))</f>
        <v>ΒΙΒΛΙΟΘΗΚΟΝΟΜΙΑΣ ΚΑΙ ΣΥΣΤΗΜΑΤΩΝ ΠΛΗΡΟΦΟΡΗΣΗΣ (ΑΘΗΝΑ)</v>
      </c>
      <c r="E157" s="276" t="str">
        <f>IF(ISNA(VLOOKUP($C157,BASEIS!$A$2:$E$475,2,FALSE))," ",VLOOKUP($C157,BASEIS!$A$2:$E$475,2,FALSE))</f>
        <v>Τ.Ε.Ι. ΑΘΗΝΑΣ</v>
      </c>
      <c r="F157" s="277">
        <f>IF(ISNA(VLOOKUP($C157,BASEIS!$A$2:$E$475,4,FALSE))," ",VLOOKUP($C157,BASEIS!$A$2:$E$475,4,FALSE))</f>
        <v>12403</v>
      </c>
      <c r="G157" s="278">
        <f>IF(ISNA(VLOOKUP($C157,BASEIS!$A$2:$E$475,5,FALSE))," ",VLOOKUP($C157,BASEIS!$A$2:$E$475,5,FALSE))</f>
        <v>12698</v>
      </c>
      <c r="H157" s="64"/>
      <c r="I157" s="279">
        <f t="shared" si="23"/>
        <v>-12698</v>
      </c>
      <c r="J157" s="172">
        <f t="shared" si="24"/>
        <v>2</v>
      </c>
      <c r="K157" s="224" t="str">
        <f t="shared" si="25"/>
        <v/>
      </c>
      <c r="N157" s="76"/>
    </row>
    <row r="158" spans="1:14" ht="26.1" customHeight="1">
      <c r="A158" s="66" t="str">
        <f>IF(ISNA(VLOOKUP($C158,BASEIS!$A$2:$G$475,3,FALSE))," ",VLOOKUP($C158,BASEIS!$A$2:$G$475,7,FALSE))</f>
        <v>http://www.teiath.gr/sgtks/photography/index.htm</v>
      </c>
      <c r="B158" s="206" t="str">
        <f t="shared" si="22"/>
        <v>i</v>
      </c>
      <c r="C158" s="274">
        <v>518</v>
      </c>
      <c r="D158" s="275" t="str">
        <f>IF(ISNA(VLOOKUP($C158,BASEIS!$A$2:$E$475,3,FALSE))," ",VLOOKUP($C158,BASEIS!$A$2:$E$475,3,FALSE))</f>
        <v>ΦΩΤΟΓΡΑΦΙΑΣ ΚΑΙ ΟΠΤΙΚΟΑΚΟΥΣΤΙΚΩΝ (ΑΘΗΝΑ)</v>
      </c>
      <c r="E158" s="276" t="str">
        <f>IF(ISNA(VLOOKUP($C158,BASEIS!$A$2:$E$475,2,FALSE))," ",VLOOKUP($C158,BASEIS!$A$2:$E$475,2,FALSE))</f>
        <v>Τ.Ε.Ι. ΑΘΗΝΑΣ</v>
      </c>
      <c r="F158" s="277">
        <f>IF(ISNA(VLOOKUP($C158,BASEIS!$A$2:$E$475,4,FALSE))," ",VLOOKUP($C158,BASEIS!$A$2:$E$475,4,FALSE))</f>
        <v>12412</v>
      </c>
      <c r="G158" s="278">
        <f>IF(ISNA(VLOOKUP($C158,BASEIS!$A$2:$E$475,5,FALSE))," ",VLOOKUP($C158,BASEIS!$A$2:$E$475,5,FALSE))</f>
        <v>13148</v>
      </c>
      <c r="H158" s="64"/>
      <c r="I158" s="279">
        <f t="shared" si="23"/>
        <v>-13148</v>
      </c>
      <c r="J158" s="172">
        <f t="shared" si="24"/>
        <v>2</v>
      </c>
      <c r="K158" s="224" t="str">
        <f t="shared" si="25"/>
        <v/>
      </c>
      <c r="N158" s="76"/>
    </row>
    <row r="159" spans="1:14" ht="26.1" customHeight="1">
      <c r="A159" s="66" t="str">
        <f>IF(ISNA(VLOOKUP($C159,BASEIS!$A$2:$G$475,3,FALSE))," ",VLOOKUP($C159,BASEIS!$A$2:$G$475,7,FALSE))</f>
        <v>http://www.teicrete.gr/koinerg/el</v>
      </c>
      <c r="B159" s="206" t="str">
        <f t="shared" si="22"/>
        <v>i</v>
      </c>
      <c r="C159" s="274">
        <v>643</v>
      </c>
      <c r="D159" s="275" t="str">
        <f>IF(ISNA(VLOOKUP($C159,BASEIS!$A$2:$E$475,3,FALSE))," ",VLOOKUP($C159,BASEIS!$A$2:$E$475,3,FALSE))</f>
        <v>ΚΟΙΝΩΝΙΚΗΣ ΕΡΓΑΣΙΑΣ (ΗΡΑΚΛΕΙΟ)</v>
      </c>
      <c r="E159" s="276" t="str">
        <f>IF(ISNA(VLOOKUP($C159,BASEIS!$A$2:$E$475,2,FALSE))," ",VLOOKUP($C159,BASEIS!$A$2:$E$475,2,FALSE))</f>
        <v>Τ.Ε.Ι. ΚΡΗΤΗΣ</v>
      </c>
      <c r="F159" s="277">
        <f>IF(ISNA(VLOOKUP($C159,BASEIS!$A$2:$E$475,4,FALSE))," ",VLOOKUP($C159,BASEIS!$A$2:$E$475,4,FALSE))</f>
        <v>12544</v>
      </c>
      <c r="G159" s="278">
        <f>IF(ISNA(VLOOKUP($C159,BASEIS!$A$2:$E$475,5,FALSE))," ",VLOOKUP($C159,BASEIS!$A$2:$E$475,5,FALSE))</f>
        <v>13340</v>
      </c>
      <c r="H159" s="64"/>
      <c r="I159" s="279">
        <f t="shared" si="23"/>
        <v>-13340</v>
      </c>
      <c r="J159" s="172">
        <f t="shared" si="24"/>
        <v>2</v>
      </c>
      <c r="K159" s="224" t="str">
        <f t="shared" si="25"/>
        <v/>
      </c>
      <c r="N159" s="76"/>
    </row>
    <row r="160" spans="1:14" ht="26.1" customHeight="1">
      <c r="A160" s="66" t="str">
        <f>IF(ISNA(VLOOKUP($C160,BASEIS!$A$2:$G$475,3,FALSE))," ",VLOOKUP($C160,BASEIS!$A$2:$G$475,7,FALSE))</f>
        <v>http://koin_erg.teiwest.gr/</v>
      </c>
      <c r="B160" s="206" t="str">
        <f t="shared" si="22"/>
        <v>i</v>
      </c>
      <c r="C160" s="274">
        <v>641</v>
      </c>
      <c r="D160" s="275" t="str">
        <f>IF(ISNA(VLOOKUP($C160,BASEIS!$A$2:$E$475,3,FALSE))," ",VLOOKUP($C160,BASEIS!$A$2:$E$475,3,FALSE))</f>
        <v>ΚΟΙΝΩΝΙΚΗΣ ΕΡΓΑΣΙΑΣ (ΠΑΤΡΑ)</v>
      </c>
      <c r="E160" s="276" t="str">
        <f>IF(ISNA(VLOOKUP($C160,BASEIS!$A$2:$E$475,2,FALSE))," ",VLOOKUP($C160,BASEIS!$A$2:$E$475,2,FALSE))</f>
        <v>Τ.Ε.Ι. ΔΥΤΙΚΗΣ ΕΛΛΑΔΑΣ</v>
      </c>
      <c r="F160" s="277">
        <f>IF(ISNA(VLOOKUP($C160,BASEIS!$A$2:$E$475,4,FALSE))," ",VLOOKUP($C160,BASEIS!$A$2:$E$475,4,FALSE))</f>
        <v>0</v>
      </c>
      <c r="G160" s="278">
        <f>IF(ISNA(VLOOKUP($C160,BASEIS!$A$2:$E$475,5,FALSE))," ",VLOOKUP($C160,BASEIS!$A$2:$E$475,5,FALSE))</f>
        <v>14354</v>
      </c>
      <c r="H160" s="64"/>
      <c r="I160" s="279">
        <f t="shared" si="23"/>
        <v>-14354</v>
      </c>
      <c r="J160" s="172">
        <f t="shared" si="24"/>
        <v>2</v>
      </c>
      <c r="K160" s="224" t="str">
        <f t="shared" si="25"/>
        <v/>
      </c>
      <c r="N160" s="76"/>
    </row>
    <row r="161" spans="1:14" ht="26.1" customHeight="1">
      <c r="A161" s="66" t="str">
        <f>IF(ISNA(VLOOKUP($C161,BASEIS!$A$2:$G$475,3,FALSE))," ",VLOOKUP($C161,BASEIS!$A$2:$G$475,7,FALSE))</f>
        <v>http://www.teiath.gr/seyp/socialwork/index.php?lang=el</v>
      </c>
      <c r="B161" s="206" t="str">
        <f t="shared" si="22"/>
        <v>i</v>
      </c>
      <c r="C161" s="274">
        <v>661</v>
      </c>
      <c r="D161" s="275" t="str">
        <f>IF(ISNA(VLOOKUP($C161,BASEIS!$A$2:$E$475,3,FALSE))," ",VLOOKUP($C161,BASEIS!$A$2:$E$475,3,FALSE))</f>
        <v>ΚΟΙΝΩΝΙΚΗΣ ΕΡΓΑΣΙΑΣ (ΑΘΗΝΑ)</v>
      </c>
      <c r="E161" s="276" t="str">
        <f>IF(ISNA(VLOOKUP($C161,BASEIS!$A$2:$E$475,2,FALSE))," ",VLOOKUP($C161,BASEIS!$A$2:$E$475,2,FALSE))</f>
        <v>Τ.Ε.Ι. ΑΘΗΝΑΣ</v>
      </c>
      <c r="F161" s="277">
        <f>IF(ISNA(VLOOKUP($C161,BASEIS!$A$2:$E$475,4,FALSE))," ",VLOOKUP($C161,BASEIS!$A$2:$E$475,4,FALSE))</f>
        <v>14543</v>
      </c>
      <c r="G161" s="278">
        <f>IF(ISNA(VLOOKUP($C161,BASEIS!$A$2:$E$475,5,FALSE))," ",VLOOKUP($C161,BASEIS!$A$2:$E$475,5,FALSE))</f>
        <v>15307</v>
      </c>
      <c r="H161" s="64"/>
      <c r="I161" s="279">
        <f t="shared" si="23"/>
        <v>-15307</v>
      </c>
      <c r="J161" s="172">
        <f t="shared" si="24"/>
        <v>2</v>
      </c>
      <c r="K161" s="224" t="str">
        <f t="shared" si="25"/>
        <v/>
      </c>
      <c r="N161" s="76"/>
    </row>
    <row r="162" spans="1:14" ht="30" customHeight="1">
      <c r="A162" s="66" t="str">
        <f>IF(ISNA(VLOOKUP($C162,BASEIS!$A$2:$G$475,3,FALSE))," ",VLOOKUP($C162,BASEIS!$A$2:$G$475,7,FALSE))</f>
        <v xml:space="preserve"> </v>
      </c>
      <c r="B162" s="206"/>
      <c r="C162" s="292" t="str">
        <f>$C$20</f>
        <v xml:space="preserve">ΚΩΔ </v>
      </c>
      <c r="D162" s="292" t="s">
        <v>405</v>
      </c>
      <c r="E162" s="292" t="str">
        <f>$E$20</f>
        <v xml:space="preserve">ΙΔΡΥΜΑ </v>
      </c>
      <c r="F162" s="292" t="str">
        <f>$F$20</f>
        <v>ΒΑΣΕΙΣ 2016</v>
      </c>
      <c r="G162" s="292" t="str">
        <f>$G$20</f>
        <v xml:space="preserve">ΒΑΣΕΙΣ 2017 </v>
      </c>
      <c r="H162" s="64"/>
      <c r="I162" s="77">
        <f>$F$2+YPOLOGISMOS_MORIA!$I$35</f>
        <v>0</v>
      </c>
      <c r="J162" s="172"/>
      <c r="K162" s="224" t="str">
        <f t="shared" si="25"/>
        <v/>
      </c>
      <c r="N162" s="76"/>
    </row>
    <row r="163" spans="1:14" ht="26.1" customHeight="1">
      <c r="A163" s="66" t="str">
        <f>IF(ISNA(VLOOKUP($C163,BASEIS!$A$2:$G$475,3,FALSE))," ",VLOOKUP($C163,BASEIS!$A$2:$G$475,7,FALSE))</f>
        <v>http://conservation.teiion.gr/</v>
      </c>
      <c r="B163" s="206" t="str">
        <f>HYPERLINK(A163,"i")</f>
        <v>i</v>
      </c>
      <c r="C163" s="274">
        <v>748</v>
      </c>
      <c r="D163" s="275" t="str">
        <f>IF(ISNA(VLOOKUP($C163,BASEIS!$A$2:$E$475,3,FALSE))," ",VLOOKUP($C163,BASEIS!$A$2:$E$475,3,FALSE))</f>
        <v>ΤΕΧΝΟΛΟΓΩΝ ΠΕΡΙΒΑΛΛΟΝΤΟΣ ΤΕ (ΖΑΚΥΝΘΟΣ) - ΣΥΝΤΗΡΗΣΗΣ ΑΡΧΑΙΟΤΗΤΩΝ ΚΑΙ ΕΡΓΩΝ ΤΕΧΝΗΣ</v>
      </c>
      <c r="E163" s="276" t="str">
        <f>IF(ISNA(VLOOKUP($C163,BASEIS!$A$2:$E$475,2,FALSE))," ",VLOOKUP($C163,BASEIS!$A$2:$E$475,2,FALSE))</f>
        <v>Τ.Ε.Ι. ΙΟΝΙΩΝ ΝΗΣΩΝ</v>
      </c>
      <c r="F163" s="277">
        <f>IF(ISNA(VLOOKUP($C163,BASEIS!$A$2:$E$475,4,FALSE))," ",VLOOKUP($C163,BASEIS!$A$2:$E$475,4,FALSE))</f>
        <v>8467</v>
      </c>
      <c r="G163" s="278">
        <f>IF(ISNA(VLOOKUP($C163,BASEIS!$A$2:$E$475,5,FALSE))," ",VLOOKUP($C163,BASEIS!$A$2:$E$475,5,FALSE))</f>
        <v>5575</v>
      </c>
      <c r="H163" s="64"/>
      <c r="I163" s="279">
        <f>I162-G163</f>
        <v>-5575</v>
      </c>
      <c r="J163" s="172">
        <f>IF(YPOLOGISMOS_MORIA!$I$35&gt;0,IF(I163&gt;=0,1,2),0)</f>
        <v>0</v>
      </c>
      <c r="K163" s="224" t="str">
        <f t="shared" si="25"/>
        <v/>
      </c>
      <c r="N163" s="76"/>
    </row>
    <row r="164" spans="1:14" ht="30" customHeight="1">
      <c r="A164" s="66" t="str">
        <f>IF(ISNA(VLOOKUP($C164,BASEIS!$A$2:$G$475,3,FALSE))," ",VLOOKUP($C164,BASEIS!$A$2:$G$475,7,FALSE))</f>
        <v xml:space="preserve"> </v>
      </c>
      <c r="B164" s="206"/>
      <c r="C164" s="292" t="str">
        <f>$C$20</f>
        <v xml:space="preserve">ΚΩΔ </v>
      </c>
      <c r="D164" s="292" t="s">
        <v>406</v>
      </c>
      <c r="E164" s="292" t="str">
        <f>$E$20</f>
        <v xml:space="preserve">ΙΔΡΥΜΑ </v>
      </c>
      <c r="F164" s="292" t="str">
        <f>$F$20</f>
        <v>ΒΑΣΕΙΣ 2016</v>
      </c>
      <c r="G164" s="292" t="str">
        <f>$G$20</f>
        <v xml:space="preserve">ΒΑΣΕΙΣ 2017 </v>
      </c>
      <c r="H164" s="64"/>
      <c r="I164" s="77">
        <f>$F$2+YPOLOGISMOS_MORIA!$I$32</f>
        <v>0</v>
      </c>
      <c r="J164" s="172"/>
      <c r="K164" s="224" t="str">
        <f t="shared" si="25"/>
        <v/>
      </c>
      <c r="N164" s="76"/>
    </row>
    <row r="165" spans="1:14" ht="26.1" customHeight="1">
      <c r="A165" s="66" t="str">
        <f>IF(ISNA(VLOOKUP($C165,BASEIS!$A$2:$G$475,3,FALSE))," ",VLOOKUP($C165,BASEIS!$A$2:$G$475,7,FALSE))</f>
        <v>http://www.otek.edu.gr</v>
      </c>
      <c r="B165" s="206" t="str">
        <f>HYPERLINK(A165,"i")</f>
        <v>i</v>
      </c>
      <c r="C165" s="274">
        <v>613</v>
      </c>
      <c r="D165" s="275" t="str">
        <f>IF(ISNA(VLOOKUP($C165,BASEIS!$A$2:$E$475,3,FALSE))," ",VLOOKUP($C165,BASEIS!$A$2:$E$475,3,FALSE))</f>
        <v>ΑΝΩΤΕΡΗ ΣΧΟΛΗ ΤΟΥΡΙΣΤΙΚΗΣ ΕΚΠΑΙΔΕΥΣΗΣ ΡΟΔΟΥ (ΑΣΤΕΡ)</v>
      </c>
      <c r="E165" s="276" t="str">
        <f>IF(ISNA(VLOOKUP($C165,BASEIS!$A$2:$E$475,2,FALSE))," ",VLOOKUP($C165,BASEIS!$A$2:$E$475,2,FALSE))</f>
        <v>ΑΝΩΤΕΡΕΣ ΣΧΟΛΕΣ ΤΟΥΡΙΣΤΙΚΗΣ ΕΚΠΑΙΔΕΥΣΗΣ (Α.Σ.Τ.Ε.)</v>
      </c>
      <c r="F165" s="277">
        <f>IF(ISNA(VLOOKUP($C165,BASEIS!$A$2:$E$475,4,FALSE))," ",VLOOKUP($C165,BASEIS!$A$2:$E$475,4,FALSE))</f>
        <v>12465</v>
      </c>
      <c r="G165" s="278">
        <f>IF(ISNA(VLOOKUP($C165,BASEIS!$A$2:$E$475,5,FALSE))," ",VLOOKUP($C165,BASEIS!$A$2:$E$475,5,FALSE))</f>
        <v>13388</v>
      </c>
      <c r="H165" s="64"/>
      <c r="I165" s="279">
        <f>$I$164-G165</f>
        <v>-13388</v>
      </c>
      <c r="J165" s="172">
        <f>IF(YPOLOGISMOS_MORIA!$I$32&gt;0,IF(I165&gt;=0,1,2),0)</f>
        <v>0</v>
      </c>
      <c r="K165" s="224" t="str">
        <f>IF(G165=0,"ΝΕΑ ΣΧΟΛΗ","")</f>
        <v/>
      </c>
      <c r="N165" s="76"/>
    </row>
    <row r="166" spans="1:14" ht="26.1" customHeight="1">
      <c r="A166" s="66" t="str">
        <f>IF(ISNA(VLOOKUP($C166,BASEIS!$A$2:$G$475,3,FALSE))," ",VLOOKUP($C166,BASEIS!$A$2:$G$475,7,FALSE))</f>
        <v>http://www.otek.edu.gr</v>
      </c>
      <c r="B166" s="206" t="str">
        <f>HYPERLINK(A166,"i")</f>
        <v>i</v>
      </c>
      <c r="C166" s="274">
        <v>614</v>
      </c>
      <c r="D166" s="275" t="str">
        <f>IF(ISNA(VLOOKUP($C166,BASEIS!$A$2:$E$475,3,FALSE))," ",VLOOKUP($C166,BASEIS!$A$2:$E$475,3,FALSE))</f>
        <v>ΑΝΩΤΕΡΗ ΣΧΟΛΗ ΤΟΥΡΙΣΤΙΚΗΣ ΕΚΠΑΙΔΕΥΣΗΣ ΚΡΗΤΗΣ (ΑΣΤΕΚ)</v>
      </c>
      <c r="E166" s="276" t="str">
        <f>IF(ISNA(VLOOKUP($C166,BASEIS!$A$2:$E$475,2,FALSE))," ",VLOOKUP($C166,BASEIS!$A$2:$E$475,2,FALSE))</f>
        <v>ΑΝΩΤΕΡΕΣ ΣΧΟΛΕΣ ΤΟΥΡΙΣΤΙΚΗΣ ΕΚΠΑΙΔΕΥΣΗΣ (Α.Σ.Τ.Ε.)</v>
      </c>
      <c r="F166" s="277">
        <f>IF(ISNA(VLOOKUP($C166,BASEIS!$A$2:$E$475,4,FALSE))," ",VLOOKUP($C166,BASEIS!$A$2:$E$475,4,FALSE))</f>
        <v>12378</v>
      </c>
      <c r="G166" s="278">
        <f>IF(ISNA(VLOOKUP($C166,BASEIS!$A$2:$E$475,5,FALSE))," ",VLOOKUP($C166,BASEIS!$A$2:$E$475,5,FALSE))</f>
        <v>13605</v>
      </c>
      <c r="H166" s="64"/>
      <c r="I166" s="279">
        <f>$I$164-G166</f>
        <v>-13605</v>
      </c>
      <c r="J166" s="172">
        <f>IF(YPOLOGISMOS_MORIA!$I$32&gt;0,IF(I166&gt;=0,1,2),0)</f>
        <v>0</v>
      </c>
      <c r="K166" s="224" t="str">
        <f>IF(G166=0,"ΝΕΑ ΣΧΟΛΗ","")</f>
        <v/>
      </c>
      <c r="N166" s="76"/>
    </row>
    <row r="167" spans="1:14" ht="26.1" customHeight="1">
      <c r="B167" s="63"/>
      <c r="C167" s="64"/>
      <c r="D167" s="64"/>
      <c r="E167" s="64"/>
      <c r="F167" s="238"/>
      <c r="G167" s="238"/>
      <c r="H167" s="64"/>
      <c r="I167" s="69"/>
      <c r="J167" s="172"/>
    </row>
    <row r="168" spans="1:14" ht="26.1" customHeight="1">
      <c r="B168" s="83"/>
      <c r="C168" s="65"/>
      <c r="D168" s="65"/>
      <c r="E168" s="65"/>
      <c r="F168" s="242"/>
      <c r="G168" s="242"/>
      <c r="H168" s="65"/>
      <c r="I168" s="65"/>
      <c r="J168" s="176"/>
    </row>
    <row r="169" spans="1:14" ht="26.1" customHeight="1">
      <c r="B169" s="83"/>
      <c r="C169" s="65"/>
      <c r="D169" s="65"/>
      <c r="E169" s="65"/>
      <c r="F169" s="242"/>
      <c r="G169" s="242"/>
      <c r="H169" s="65"/>
      <c r="I169" s="65"/>
      <c r="J169" s="176"/>
    </row>
    <row r="170" spans="1:14" ht="26.1" customHeight="1">
      <c r="B170" s="83"/>
      <c r="C170" s="65"/>
      <c r="D170" s="65"/>
      <c r="E170" s="65"/>
      <c r="F170" s="242"/>
      <c r="G170" s="242"/>
      <c r="H170" s="65"/>
      <c r="I170" s="65"/>
      <c r="J170" s="176"/>
    </row>
    <row r="171" spans="1:14" ht="26.1" customHeight="1">
      <c r="B171" s="83"/>
      <c r="C171" s="65"/>
      <c r="D171" s="65"/>
      <c r="E171" s="65"/>
      <c r="F171" s="242"/>
      <c r="G171" s="242"/>
      <c r="H171" s="65"/>
      <c r="I171" s="65"/>
      <c r="J171" s="176"/>
    </row>
    <row r="172" spans="1:14" ht="26.1" customHeight="1">
      <c r="B172" s="83"/>
      <c r="C172" s="65"/>
      <c r="D172" s="65"/>
      <c r="E172" s="65"/>
      <c r="F172" s="242"/>
      <c r="G172" s="242"/>
      <c r="H172" s="65"/>
      <c r="I172" s="65"/>
      <c r="J172" s="176"/>
    </row>
    <row r="173" spans="1:14" ht="26.1" customHeight="1">
      <c r="B173" s="83"/>
      <c r="C173" s="65"/>
      <c r="D173" s="65"/>
      <c r="E173" s="65"/>
      <c r="F173" s="242"/>
      <c r="G173" s="242"/>
      <c r="H173" s="65"/>
      <c r="I173" s="65"/>
      <c r="J173" s="176"/>
    </row>
    <row r="174" spans="1:14">
      <c r="B174" s="83"/>
      <c r="C174" s="65"/>
      <c r="D174" s="65"/>
      <c r="E174" s="65"/>
      <c r="F174" s="242"/>
      <c r="G174" s="242"/>
      <c r="H174" s="65"/>
      <c r="I174" s="65"/>
      <c r="J174" s="176"/>
    </row>
    <row r="175" spans="1:14">
      <c r="B175" s="83"/>
      <c r="C175" s="65"/>
      <c r="D175" s="65"/>
      <c r="E175" s="65"/>
      <c r="F175" s="242"/>
      <c r="G175" s="242"/>
      <c r="H175" s="65"/>
      <c r="I175" s="65"/>
      <c r="J175" s="176"/>
    </row>
    <row r="176" spans="1:14">
      <c r="A176" s="68"/>
      <c r="B176" s="83"/>
      <c r="C176" s="65"/>
      <c r="D176" s="65"/>
      <c r="E176" s="65"/>
      <c r="F176" s="242"/>
      <c r="G176" s="242"/>
      <c r="H176" s="65"/>
      <c r="I176" s="65"/>
      <c r="J176" s="176"/>
    </row>
    <row r="177" spans="1:10">
      <c r="A177" s="68"/>
      <c r="B177" s="83"/>
      <c r="C177" s="65"/>
      <c r="D177" s="65"/>
      <c r="E177" s="65"/>
      <c r="F177" s="242"/>
      <c r="G177" s="242"/>
      <c r="H177" s="65"/>
      <c r="I177" s="65"/>
      <c r="J177" s="176"/>
    </row>
    <row r="178" spans="1:10">
      <c r="A178" s="68"/>
      <c r="B178" s="83"/>
      <c r="C178" s="65"/>
      <c r="D178" s="65"/>
      <c r="E178" s="65"/>
      <c r="F178" s="242"/>
      <c r="G178" s="242"/>
      <c r="H178" s="65"/>
      <c r="I178" s="65"/>
      <c r="J178" s="176"/>
    </row>
    <row r="179" spans="1:10">
      <c r="A179" s="68"/>
      <c r="B179" s="83"/>
      <c r="C179" s="65"/>
      <c r="D179" s="65"/>
      <c r="E179" s="65"/>
      <c r="F179" s="242"/>
      <c r="G179" s="242"/>
      <c r="H179" s="65"/>
      <c r="I179" s="65"/>
      <c r="J179" s="176"/>
    </row>
    <row r="180" spans="1:10">
      <c r="A180" s="68"/>
      <c r="B180" s="83"/>
      <c r="C180" s="65"/>
      <c r="D180" s="65"/>
      <c r="E180" s="65"/>
      <c r="F180" s="242"/>
      <c r="G180" s="242"/>
      <c r="H180" s="65"/>
      <c r="I180" s="65"/>
      <c r="J180" s="176"/>
    </row>
    <row r="181" spans="1:10">
      <c r="A181" s="68"/>
      <c r="B181" s="83"/>
      <c r="C181" s="65"/>
      <c r="D181" s="65"/>
      <c r="E181" s="65"/>
      <c r="F181" s="242"/>
      <c r="G181" s="242"/>
      <c r="H181" s="65"/>
      <c r="I181" s="65"/>
      <c r="J181" s="176"/>
    </row>
    <row r="182" spans="1:10">
      <c r="A182" s="68"/>
      <c r="B182" s="83"/>
      <c r="C182" s="65"/>
      <c r="D182" s="65"/>
      <c r="E182" s="65"/>
      <c r="F182" s="242"/>
      <c r="G182" s="242"/>
      <c r="H182" s="65"/>
      <c r="I182" s="65"/>
      <c r="J182" s="176"/>
    </row>
    <row r="183" spans="1:10">
      <c r="A183" s="68"/>
      <c r="B183" s="83"/>
      <c r="C183" s="65"/>
      <c r="D183" s="65"/>
      <c r="E183" s="65"/>
      <c r="F183" s="242"/>
      <c r="G183" s="242"/>
      <c r="H183" s="65"/>
      <c r="I183" s="65"/>
      <c r="J183" s="176"/>
    </row>
    <row r="184" spans="1:10">
      <c r="A184" s="68"/>
      <c r="B184" s="83"/>
      <c r="C184" s="65"/>
      <c r="D184" s="65"/>
      <c r="E184" s="65"/>
      <c r="F184" s="242"/>
      <c r="G184" s="242"/>
      <c r="H184" s="65"/>
      <c r="I184" s="65"/>
      <c r="J184" s="176"/>
    </row>
    <row r="185" spans="1:10">
      <c r="A185" s="68"/>
      <c r="B185" s="83"/>
      <c r="C185" s="65"/>
      <c r="D185" s="65"/>
      <c r="E185" s="65"/>
      <c r="F185" s="242"/>
      <c r="G185" s="242"/>
      <c r="H185" s="65"/>
      <c r="I185" s="65"/>
      <c r="J185" s="176"/>
    </row>
    <row r="186" spans="1:10">
      <c r="A186" s="68"/>
      <c r="B186" s="83"/>
      <c r="C186" s="65"/>
      <c r="D186" s="65"/>
      <c r="E186" s="65"/>
      <c r="F186" s="242"/>
      <c r="G186" s="242"/>
      <c r="H186" s="65"/>
      <c r="I186" s="65"/>
      <c r="J186" s="176"/>
    </row>
    <row r="187" spans="1:10">
      <c r="A187" s="68"/>
      <c r="B187" s="83"/>
      <c r="C187" s="65"/>
      <c r="D187" s="65"/>
      <c r="E187" s="65"/>
      <c r="F187" s="242"/>
      <c r="G187" s="242"/>
      <c r="H187" s="65"/>
      <c r="I187" s="65"/>
      <c r="J187" s="176"/>
    </row>
    <row r="188" spans="1:10">
      <c r="A188" s="68"/>
      <c r="B188" s="83"/>
      <c r="C188" s="65"/>
      <c r="D188" s="65"/>
      <c r="E188" s="65"/>
      <c r="F188" s="242"/>
      <c r="G188" s="242"/>
      <c r="H188" s="65"/>
      <c r="I188" s="65"/>
      <c r="J188" s="176"/>
    </row>
    <row r="189" spans="1:10">
      <c r="A189" s="68"/>
      <c r="B189" s="83"/>
      <c r="C189" s="65"/>
      <c r="D189" s="65"/>
      <c r="E189" s="65"/>
      <c r="F189" s="242"/>
      <c r="G189" s="242"/>
      <c r="H189" s="65"/>
      <c r="I189" s="65"/>
      <c r="J189" s="176"/>
    </row>
    <row r="190" spans="1:10">
      <c r="A190" s="68"/>
      <c r="B190" s="83"/>
      <c r="C190" s="65"/>
      <c r="D190" s="65"/>
      <c r="E190" s="65"/>
      <c r="F190" s="242"/>
      <c r="G190" s="242"/>
      <c r="H190" s="65"/>
      <c r="I190" s="65"/>
      <c r="J190" s="176"/>
    </row>
    <row r="191" spans="1:10">
      <c r="A191" s="68"/>
      <c r="B191" s="83"/>
      <c r="C191" s="65"/>
      <c r="D191" s="65"/>
      <c r="E191" s="65"/>
      <c r="F191" s="242"/>
      <c r="G191" s="242"/>
      <c r="H191" s="65"/>
      <c r="I191" s="65"/>
      <c r="J191" s="176"/>
    </row>
    <row r="192" spans="1:10">
      <c r="A192" s="68"/>
      <c r="B192" s="83"/>
      <c r="C192" s="65"/>
      <c r="D192" s="65"/>
      <c r="E192" s="65"/>
      <c r="F192" s="242"/>
      <c r="G192" s="242"/>
      <c r="H192" s="65"/>
      <c r="I192" s="65"/>
      <c r="J192" s="176"/>
    </row>
    <row r="193" spans="1:10">
      <c r="A193" s="68"/>
      <c r="B193" s="83"/>
      <c r="C193" s="65"/>
      <c r="D193" s="65"/>
      <c r="E193" s="65"/>
      <c r="F193" s="242"/>
      <c r="G193" s="242"/>
      <c r="H193" s="65"/>
      <c r="I193" s="65"/>
      <c r="J193" s="176"/>
    </row>
    <row r="194" spans="1:10">
      <c r="A194" s="68"/>
      <c r="B194" s="83"/>
      <c r="C194" s="65"/>
      <c r="D194" s="65"/>
      <c r="E194" s="65"/>
      <c r="F194" s="242"/>
      <c r="G194" s="242"/>
      <c r="H194" s="65"/>
      <c r="I194" s="65"/>
      <c r="J194" s="176"/>
    </row>
    <row r="195" spans="1:10">
      <c r="A195" s="68"/>
      <c r="B195" s="83"/>
      <c r="C195" s="65"/>
      <c r="D195" s="65"/>
      <c r="E195" s="65"/>
      <c r="F195" s="242"/>
      <c r="G195" s="242"/>
      <c r="H195" s="65"/>
      <c r="I195" s="65"/>
      <c r="J195" s="176"/>
    </row>
    <row r="196" spans="1:10">
      <c r="A196" s="68"/>
      <c r="B196" s="83"/>
      <c r="C196" s="65"/>
      <c r="D196" s="65"/>
      <c r="E196" s="65"/>
      <c r="F196" s="242"/>
      <c r="G196" s="242"/>
      <c r="H196" s="65"/>
      <c r="I196" s="65"/>
      <c r="J196" s="176"/>
    </row>
    <row r="197" spans="1:10">
      <c r="A197" s="68"/>
      <c r="B197" s="83"/>
      <c r="C197" s="65"/>
      <c r="D197" s="65"/>
      <c r="E197" s="65"/>
      <c r="F197" s="242"/>
      <c r="G197" s="242"/>
      <c r="H197" s="65"/>
      <c r="I197" s="65"/>
      <c r="J197" s="176"/>
    </row>
    <row r="198" spans="1:10">
      <c r="A198" s="68"/>
      <c r="B198" s="83"/>
      <c r="C198" s="65"/>
      <c r="D198" s="65"/>
      <c r="E198" s="65"/>
      <c r="F198" s="242"/>
      <c r="G198" s="242"/>
      <c r="H198" s="65"/>
      <c r="I198" s="65"/>
      <c r="J198" s="176"/>
    </row>
    <row r="199" spans="1:10">
      <c r="A199" s="68"/>
      <c r="B199" s="83"/>
      <c r="C199" s="65"/>
      <c r="D199" s="65"/>
      <c r="E199" s="65"/>
      <c r="F199" s="242"/>
      <c r="G199" s="242"/>
      <c r="H199" s="65"/>
      <c r="I199" s="65"/>
      <c r="J199" s="176"/>
    </row>
    <row r="200" spans="1:10">
      <c r="A200" s="68"/>
      <c r="B200" s="83"/>
      <c r="C200" s="65"/>
      <c r="D200" s="65"/>
      <c r="E200" s="65"/>
      <c r="F200" s="242"/>
      <c r="G200" s="242"/>
      <c r="H200" s="65"/>
      <c r="I200" s="65"/>
      <c r="J200" s="176"/>
    </row>
    <row r="201" spans="1:10">
      <c r="A201" s="68"/>
      <c r="B201" s="83"/>
      <c r="C201" s="65"/>
      <c r="D201" s="65"/>
      <c r="E201" s="65"/>
      <c r="F201" s="242"/>
      <c r="G201" s="242"/>
      <c r="H201" s="65"/>
      <c r="I201" s="65"/>
      <c r="J201" s="176"/>
    </row>
    <row r="202" spans="1:10">
      <c r="A202" s="68"/>
      <c r="B202" s="83"/>
      <c r="C202" s="65"/>
      <c r="D202" s="65"/>
      <c r="E202" s="65"/>
      <c r="F202" s="242"/>
      <c r="G202" s="242"/>
      <c r="H202" s="65"/>
      <c r="I202" s="65"/>
      <c r="J202" s="176"/>
    </row>
    <row r="203" spans="1:10">
      <c r="A203" s="68"/>
      <c r="B203" s="83"/>
      <c r="C203" s="65"/>
      <c r="D203" s="65"/>
      <c r="E203" s="65"/>
      <c r="F203" s="242"/>
      <c r="G203" s="242"/>
      <c r="H203" s="65"/>
      <c r="I203" s="65"/>
      <c r="J203" s="176"/>
    </row>
    <row r="204" spans="1:10">
      <c r="A204" s="68"/>
      <c r="B204" s="83"/>
      <c r="C204" s="65"/>
      <c r="D204" s="65"/>
      <c r="E204" s="65"/>
      <c r="F204" s="242"/>
      <c r="G204" s="242"/>
      <c r="H204" s="65"/>
      <c r="I204" s="65"/>
      <c r="J204" s="176"/>
    </row>
    <row r="205" spans="1:10">
      <c r="A205" s="68"/>
      <c r="B205" s="83"/>
      <c r="C205" s="65"/>
      <c r="D205" s="65"/>
      <c r="E205" s="65"/>
      <c r="F205" s="242"/>
      <c r="G205" s="242"/>
      <c r="H205" s="65"/>
      <c r="I205" s="65"/>
      <c r="J205" s="176"/>
    </row>
    <row r="206" spans="1:10">
      <c r="A206" s="68"/>
      <c r="B206" s="83"/>
      <c r="C206" s="65"/>
      <c r="D206" s="65"/>
      <c r="E206" s="65"/>
      <c r="F206" s="242"/>
      <c r="G206" s="242"/>
      <c r="H206" s="65"/>
      <c r="I206" s="65"/>
      <c r="J206" s="176"/>
    </row>
    <row r="207" spans="1:10">
      <c r="A207" s="68"/>
      <c r="B207" s="83"/>
      <c r="C207" s="65"/>
      <c r="D207" s="65"/>
      <c r="E207" s="65"/>
      <c r="F207" s="242"/>
      <c r="G207" s="242"/>
      <c r="H207" s="65"/>
      <c r="I207" s="65"/>
      <c r="J207" s="176"/>
    </row>
    <row r="208" spans="1:10">
      <c r="A208" s="68"/>
      <c r="B208" s="83"/>
      <c r="C208" s="65"/>
      <c r="D208" s="65"/>
      <c r="E208" s="65"/>
      <c r="F208" s="242"/>
      <c r="G208" s="242"/>
      <c r="H208" s="65"/>
      <c r="I208" s="65"/>
      <c r="J208" s="176"/>
    </row>
    <row r="209" spans="1:10">
      <c r="A209" s="68"/>
      <c r="B209" s="83"/>
      <c r="C209" s="65"/>
      <c r="D209" s="65"/>
      <c r="E209" s="65"/>
      <c r="F209" s="242"/>
      <c r="G209" s="242"/>
      <c r="H209" s="65"/>
      <c r="I209" s="65"/>
      <c r="J209" s="176"/>
    </row>
    <row r="210" spans="1:10">
      <c r="A210" s="68"/>
      <c r="B210" s="83"/>
      <c r="C210" s="65"/>
      <c r="D210" s="65"/>
      <c r="E210" s="65"/>
      <c r="F210" s="242"/>
      <c r="G210" s="242"/>
      <c r="H210" s="65"/>
      <c r="I210" s="65"/>
      <c r="J210" s="176"/>
    </row>
    <row r="211" spans="1:10">
      <c r="A211" s="68"/>
      <c r="B211" s="83"/>
      <c r="C211" s="65"/>
      <c r="D211" s="65"/>
      <c r="E211" s="65"/>
      <c r="F211" s="242"/>
      <c r="G211" s="242"/>
      <c r="H211" s="65"/>
      <c r="I211" s="65"/>
      <c r="J211" s="176"/>
    </row>
    <row r="212" spans="1:10">
      <c r="A212" s="68"/>
      <c r="B212" s="83"/>
      <c r="C212" s="65"/>
      <c r="D212" s="65"/>
      <c r="E212" s="65"/>
      <c r="F212" s="242"/>
      <c r="G212" s="242"/>
      <c r="H212" s="65"/>
      <c r="I212" s="65"/>
      <c r="J212" s="176"/>
    </row>
    <row r="213" spans="1:10">
      <c r="A213" s="68"/>
      <c r="B213" s="83"/>
      <c r="C213" s="65"/>
      <c r="D213" s="65"/>
      <c r="E213" s="65"/>
      <c r="F213" s="242"/>
      <c r="G213" s="242"/>
      <c r="H213" s="65"/>
      <c r="I213" s="65"/>
      <c r="J213" s="176"/>
    </row>
    <row r="214" spans="1:10">
      <c r="A214" s="68"/>
      <c r="B214" s="83"/>
      <c r="C214" s="65"/>
      <c r="D214" s="65"/>
      <c r="E214" s="65"/>
      <c r="F214" s="242"/>
      <c r="G214" s="242"/>
      <c r="H214" s="65"/>
      <c r="I214" s="65"/>
      <c r="J214" s="176"/>
    </row>
    <row r="215" spans="1:10">
      <c r="A215" s="68"/>
      <c r="B215" s="83"/>
      <c r="C215" s="65"/>
      <c r="D215" s="65"/>
      <c r="E215" s="65"/>
      <c r="F215" s="242"/>
      <c r="G215" s="242"/>
      <c r="H215" s="65"/>
      <c r="I215" s="65"/>
      <c r="J215" s="176"/>
    </row>
    <row r="216" spans="1:10">
      <c r="A216" s="68"/>
      <c r="B216" s="83"/>
      <c r="C216" s="65"/>
      <c r="D216" s="65"/>
      <c r="E216" s="65"/>
      <c r="F216" s="242"/>
      <c r="G216" s="242"/>
      <c r="H216" s="65"/>
      <c r="I216" s="65"/>
      <c r="J216" s="176"/>
    </row>
    <row r="217" spans="1:10">
      <c r="A217" s="68"/>
      <c r="B217" s="83"/>
      <c r="C217" s="65"/>
      <c r="D217" s="65"/>
      <c r="E217" s="65"/>
      <c r="F217" s="242"/>
      <c r="G217" s="242"/>
      <c r="H217" s="65"/>
      <c r="I217" s="65"/>
      <c r="J217" s="176"/>
    </row>
    <row r="218" spans="1:10">
      <c r="A218" s="68"/>
      <c r="B218" s="83"/>
      <c r="C218" s="65"/>
      <c r="D218" s="65"/>
      <c r="E218" s="65"/>
      <c r="F218" s="242"/>
      <c r="G218" s="242"/>
      <c r="H218" s="65"/>
      <c r="I218" s="65"/>
      <c r="J218" s="176"/>
    </row>
    <row r="219" spans="1:10">
      <c r="A219" s="68"/>
      <c r="B219" s="83"/>
      <c r="C219" s="65"/>
      <c r="D219" s="65"/>
      <c r="E219" s="65"/>
      <c r="F219" s="242"/>
      <c r="G219" s="242"/>
      <c r="H219" s="65"/>
      <c r="I219" s="65"/>
      <c r="J219" s="176"/>
    </row>
    <row r="220" spans="1:10">
      <c r="A220" s="68"/>
      <c r="B220" s="83"/>
      <c r="C220" s="65"/>
      <c r="D220" s="65"/>
      <c r="E220" s="65"/>
      <c r="F220" s="242"/>
      <c r="G220" s="242"/>
      <c r="H220" s="65"/>
      <c r="I220" s="65"/>
      <c r="J220" s="176"/>
    </row>
    <row r="221" spans="1:10">
      <c r="A221" s="68"/>
      <c r="B221" s="83"/>
      <c r="C221" s="65"/>
      <c r="D221" s="65"/>
      <c r="E221" s="65"/>
      <c r="F221" s="242"/>
      <c r="G221" s="242"/>
      <c r="H221" s="65"/>
      <c r="I221" s="65"/>
      <c r="J221" s="176"/>
    </row>
    <row r="222" spans="1:10">
      <c r="A222" s="68"/>
      <c r="B222" s="83"/>
      <c r="C222" s="65"/>
      <c r="D222" s="65"/>
      <c r="E222" s="65"/>
      <c r="F222" s="242"/>
      <c r="G222" s="242"/>
      <c r="H222" s="65"/>
      <c r="I222" s="65"/>
      <c r="J222" s="176"/>
    </row>
    <row r="223" spans="1:10">
      <c r="A223" s="68"/>
      <c r="B223" s="83"/>
      <c r="C223" s="65"/>
      <c r="D223" s="65"/>
      <c r="E223" s="65"/>
      <c r="F223" s="242"/>
      <c r="G223" s="242"/>
      <c r="H223" s="65"/>
      <c r="I223" s="65"/>
      <c r="J223" s="176"/>
    </row>
    <row r="224" spans="1:10">
      <c r="A224" s="68"/>
      <c r="B224" s="83"/>
      <c r="C224" s="65"/>
      <c r="D224" s="65"/>
      <c r="E224" s="65"/>
      <c r="F224" s="242"/>
      <c r="G224" s="242"/>
      <c r="H224" s="65"/>
      <c r="I224" s="65"/>
      <c r="J224" s="176"/>
    </row>
    <row r="225" spans="1:10">
      <c r="A225" s="68"/>
      <c r="B225" s="83"/>
      <c r="C225" s="65"/>
      <c r="D225" s="65"/>
      <c r="E225" s="65"/>
      <c r="F225" s="242"/>
      <c r="G225" s="242"/>
      <c r="H225" s="65"/>
      <c r="I225" s="65"/>
      <c r="J225" s="176"/>
    </row>
    <row r="226" spans="1:10">
      <c r="A226" s="68"/>
      <c r="B226" s="83"/>
      <c r="C226" s="65"/>
      <c r="D226" s="65"/>
      <c r="E226" s="65"/>
      <c r="F226" s="242"/>
      <c r="G226" s="242"/>
      <c r="H226" s="65"/>
      <c r="I226" s="65"/>
      <c r="J226" s="176"/>
    </row>
    <row r="227" spans="1:10">
      <c r="A227" s="68"/>
      <c r="B227" s="83"/>
      <c r="C227" s="65"/>
      <c r="D227" s="65"/>
      <c r="E227" s="65"/>
      <c r="F227" s="242"/>
      <c r="G227" s="242"/>
      <c r="H227" s="65"/>
      <c r="I227" s="65"/>
      <c r="J227" s="176"/>
    </row>
    <row r="228" spans="1:10">
      <c r="A228" s="68"/>
      <c r="B228" s="83"/>
      <c r="C228" s="65"/>
      <c r="D228" s="65"/>
      <c r="E228" s="65"/>
      <c r="F228" s="242"/>
      <c r="G228" s="242"/>
      <c r="H228" s="65"/>
      <c r="I228" s="65"/>
      <c r="J228" s="176"/>
    </row>
    <row r="229" spans="1:10">
      <c r="A229" s="68"/>
      <c r="B229" s="83"/>
      <c r="C229" s="65"/>
      <c r="D229" s="65"/>
      <c r="E229" s="65"/>
      <c r="F229" s="242"/>
      <c r="G229" s="242"/>
      <c r="H229" s="65"/>
      <c r="I229" s="65"/>
      <c r="J229" s="176"/>
    </row>
    <row r="230" spans="1:10">
      <c r="A230" s="68"/>
      <c r="B230" s="83"/>
      <c r="C230" s="65"/>
      <c r="D230" s="65"/>
      <c r="E230" s="65"/>
      <c r="F230" s="242"/>
      <c r="G230" s="242"/>
      <c r="H230" s="65"/>
      <c r="I230" s="65"/>
      <c r="J230" s="176"/>
    </row>
    <row r="231" spans="1:10">
      <c r="A231" s="68"/>
      <c r="B231" s="83"/>
      <c r="C231" s="65"/>
      <c r="D231" s="65"/>
      <c r="E231" s="65"/>
      <c r="F231" s="242"/>
      <c r="G231" s="242"/>
      <c r="H231" s="65"/>
      <c r="I231" s="65"/>
      <c r="J231" s="176"/>
    </row>
    <row r="232" spans="1:10">
      <c r="A232" s="68"/>
      <c r="B232" s="83"/>
      <c r="C232" s="65"/>
      <c r="D232" s="65"/>
      <c r="E232" s="65"/>
      <c r="F232" s="242"/>
      <c r="G232" s="242"/>
      <c r="H232" s="65"/>
      <c r="I232" s="65"/>
      <c r="J232" s="176"/>
    </row>
    <row r="233" spans="1:10">
      <c r="A233" s="68"/>
      <c r="B233" s="83"/>
      <c r="C233" s="65"/>
      <c r="D233" s="65"/>
      <c r="E233" s="65"/>
      <c r="F233" s="242"/>
      <c r="G233" s="242"/>
      <c r="H233" s="65"/>
      <c r="I233" s="65"/>
      <c r="J233" s="176"/>
    </row>
    <row r="234" spans="1:10">
      <c r="A234" s="68"/>
      <c r="B234" s="83"/>
      <c r="C234" s="65"/>
      <c r="D234" s="65"/>
      <c r="E234" s="65"/>
      <c r="F234" s="242"/>
      <c r="G234" s="242"/>
      <c r="H234" s="65"/>
      <c r="I234" s="65"/>
      <c r="J234" s="176"/>
    </row>
    <row r="235" spans="1:10">
      <c r="A235" s="68"/>
      <c r="B235" s="83"/>
      <c r="C235" s="65"/>
      <c r="D235" s="65"/>
      <c r="E235" s="65"/>
      <c r="F235" s="242"/>
      <c r="G235" s="242"/>
      <c r="H235" s="65"/>
      <c r="I235" s="65"/>
      <c r="J235" s="176"/>
    </row>
    <row r="236" spans="1:10">
      <c r="A236" s="68"/>
      <c r="B236" s="83"/>
      <c r="C236" s="65"/>
      <c r="D236" s="65"/>
      <c r="E236" s="65"/>
      <c r="F236" s="242"/>
      <c r="G236" s="242"/>
      <c r="H236" s="65"/>
      <c r="I236" s="65"/>
      <c r="J236" s="176"/>
    </row>
    <row r="237" spans="1:10">
      <c r="A237" s="68"/>
      <c r="B237" s="83"/>
      <c r="C237" s="65"/>
      <c r="D237" s="65"/>
      <c r="E237" s="65"/>
      <c r="F237" s="242"/>
      <c r="G237" s="242"/>
      <c r="H237" s="65"/>
      <c r="I237" s="65"/>
      <c r="J237" s="176"/>
    </row>
    <row r="238" spans="1:10">
      <c r="A238" s="68"/>
      <c r="B238" s="83"/>
      <c r="C238" s="65"/>
      <c r="D238" s="65"/>
      <c r="E238" s="65"/>
      <c r="F238" s="242"/>
      <c r="G238" s="242"/>
      <c r="H238" s="65"/>
      <c r="I238" s="65"/>
      <c r="J238" s="176"/>
    </row>
    <row r="239" spans="1:10">
      <c r="A239" s="68"/>
      <c r="B239" s="83"/>
      <c r="C239" s="65"/>
      <c r="D239" s="65"/>
      <c r="E239" s="65"/>
      <c r="F239" s="242"/>
      <c r="G239" s="242"/>
      <c r="H239" s="65"/>
      <c r="I239" s="65"/>
      <c r="J239" s="176"/>
    </row>
    <row r="240" spans="1:10">
      <c r="A240" s="68"/>
      <c r="B240" s="83"/>
      <c r="C240" s="65"/>
      <c r="D240" s="65"/>
      <c r="E240" s="65"/>
      <c r="F240" s="242"/>
      <c r="G240" s="242"/>
      <c r="H240" s="65"/>
      <c r="I240" s="65"/>
      <c r="J240" s="176"/>
    </row>
    <row r="241" spans="1:10">
      <c r="A241" s="68"/>
      <c r="B241" s="83"/>
      <c r="C241" s="65"/>
      <c r="D241" s="65"/>
      <c r="E241" s="65"/>
      <c r="F241" s="242"/>
      <c r="G241" s="242"/>
      <c r="H241" s="65"/>
      <c r="I241" s="65"/>
      <c r="J241" s="176"/>
    </row>
    <row r="242" spans="1:10">
      <c r="A242" s="68"/>
      <c r="B242" s="83"/>
      <c r="C242" s="65"/>
      <c r="D242" s="65"/>
      <c r="E242" s="65"/>
      <c r="F242" s="242"/>
      <c r="G242" s="242"/>
      <c r="H242" s="65"/>
      <c r="I242" s="65"/>
      <c r="J242" s="176"/>
    </row>
    <row r="243" spans="1:10">
      <c r="A243" s="68"/>
      <c r="B243" s="83"/>
      <c r="C243" s="65"/>
      <c r="D243" s="65"/>
      <c r="E243" s="65"/>
      <c r="F243" s="242"/>
      <c r="G243" s="242"/>
      <c r="H243" s="65"/>
      <c r="I243" s="65"/>
      <c r="J243" s="176"/>
    </row>
    <row r="244" spans="1:10">
      <c r="A244" s="68"/>
      <c r="B244" s="83"/>
      <c r="C244" s="65"/>
      <c r="D244" s="65"/>
      <c r="E244" s="65"/>
      <c r="F244" s="242"/>
      <c r="G244" s="242"/>
      <c r="H244" s="65"/>
      <c r="I244" s="65"/>
      <c r="J244" s="176"/>
    </row>
    <row r="245" spans="1:10">
      <c r="A245" s="68"/>
      <c r="B245" s="83"/>
      <c r="C245" s="65"/>
      <c r="D245" s="65"/>
      <c r="E245" s="65"/>
      <c r="F245" s="242"/>
      <c r="G245" s="242"/>
      <c r="H245" s="65"/>
      <c r="I245" s="65"/>
      <c r="J245" s="176"/>
    </row>
    <row r="246" spans="1:10">
      <c r="A246" s="68"/>
      <c r="B246" s="83"/>
      <c r="C246" s="65"/>
      <c r="D246" s="65"/>
      <c r="E246" s="65"/>
      <c r="F246" s="242"/>
      <c r="G246" s="242"/>
      <c r="H246" s="65"/>
      <c r="I246" s="65"/>
      <c r="J246" s="176"/>
    </row>
    <row r="247" spans="1:10">
      <c r="A247" s="68"/>
      <c r="B247" s="83"/>
      <c r="C247" s="65"/>
      <c r="D247" s="65"/>
      <c r="E247" s="65"/>
      <c r="F247" s="242"/>
      <c r="G247" s="242"/>
      <c r="H247" s="65"/>
      <c r="I247" s="65"/>
      <c r="J247" s="176"/>
    </row>
    <row r="248" spans="1:10">
      <c r="A248" s="68"/>
      <c r="B248" s="83"/>
      <c r="C248" s="65"/>
      <c r="D248" s="65"/>
      <c r="E248" s="65"/>
      <c r="F248" s="242"/>
      <c r="G248" s="242"/>
      <c r="H248" s="65"/>
      <c r="I248" s="65"/>
      <c r="J248" s="176"/>
    </row>
    <row r="249" spans="1:10">
      <c r="A249" s="68"/>
      <c r="B249" s="83"/>
      <c r="C249" s="65"/>
      <c r="D249" s="65"/>
      <c r="E249" s="65"/>
      <c r="F249" s="242"/>
      <c r="G249" s="242"/>
      <c r="H249" s="65"/>
      <c r="I249" s="65"/>
      <c r="J249" s="176"/>
    </row>
    <row r="250" spans="1:10">
      <c r="A250" s="68"/>
      <c r="B250" s="83"/>
      <c r="C250" s="65"/>
      <c r="D250" s="65"/>
      <c r="E250" s="65"/>
      <c r="F250" s="242"/>
      <c r="G250" s="242"/>
      <c r="H250" s="65"/>
      <c r="I250" s="65"/>
      <c r="J250" s="176"/>
    </row>
    <row r="251" spans="1:10">
      <c r="A251" s="68"/>
      <c r="B251" s="83"/>
      <c r="C251" s="65"/>
      <c r="D251" s="65"/>
      <c r="E251" s="65"/>
      <c r="F251" s="242"/>
      <c r="G251" s="242"/>
      <c r="H251" s="65"/>
      <c r="I251" s="65"/>
      <c r="J251" s="176"/>
    </row>
    <row r="252" spans="1:10">
      <c r="A252" s="68"/>
      <c r="B252" s="83"/>
      <c r="C252" s="65"/>
      <c r="D252" s="65"/>
      <c r="E252" s="65"/>
      <c r="F252" s="242"/>
      <c r="G252" s="242"/>
      <c r="H252" s="65"/>
      <c r="I252" s="65"/>
      <c r="J252" s="176"/>
    </row>
    <row r="253" spans="1:10">
      <c r="A253" s="68"/>
      <c r="B253" s="83"/>
      <c r="C253" s="65"/>
      <c r="D253" s="65"/>
      <c r="E253" s="65"/>
      <c r="F253" s="242"/>
      <c r="G253" s="242"/>
      <c r="H253" s="65"/>
      <c r="I253" s="65"/>
      <c r="J253" s="176"/>
    </row>
    <row r="254" spans="1:10">
      <c r="A254" s="68"/>
      <c r="B254" s="83"/>
      <c r="C254" s="65"/>
      <c r="D254" s="65"/>
      <c r="E254" s="65"/>
      <c r="F254" s="242"/>
      <c r="G254" s="242"/>
      <c r="H254" s="65"/>
      <c r="I254" s="65"/>
      <c r="J254" s="176"/>
    </row>
    <row r="255" spans="1:10">
      <c r="A255" s="68"/>
      <c r="B255" s="83"/>
      <c r="C255" s="65"/>
      <c r="D255" s="65"/>
      <c r="E255" s="65"/>
      <c r="F255" s="242"/>
      <c r="G255" s="242"/>
      <c r="H255" s="65"/>
      <c r="I255" s="65"/>
      <c r="J255" s="176"/>
    </row>
    <row r="256" spans="1:10">
      <c r="A256" s="68"/>
      <c r="B256" s="83"/>
      <c r="C256" s="65"/>
      <c r="D256" s="65"/>
      <c r="E256" s="65"/>
      <c r="F256" s="242"/>
      <c r="G256" s="242"/>
      <c r="H256" s="65"/>
      <c r="I256" s="65"/>
      <c r="J256" s="176"/>
    </row>
    <row r="257" spans="1:10">
      <c r="A257" s="68"/>
      <c r="B257" s="83"/>
      <c r="C257" s="65"/>
      <c r="D257" s="65"/>
      <c r="E257" s="65"/>
      <c r="F257" s="242"/>
      <c r="G257" s="242"/>
      <c r="H257" s="65"/>
      <c r="I257" s="65"/>
      <c r="J257" s="176"/>
    </row>
    <row r="258" spans="1:10">
      <c r="A258" s="68"/>
      <c r="B258" s="83"/>
      <c r="C258" s="65"/>
      <c r="D258" s="65"/>
      <c r="E258" s="65"/>
      <c r="F258" s="242"/>
      <c r="G258" s="242"/>
      <c r="H258" s="65"/>
      <c r="I258" s="65"/>
      <c r="J258" s="176"/>
    </row>
    <row r="259" spans="1:10">
      <c r="A259" s="68"/>
      <c r="B259" s="83"/>
      <c r="C259" s="65"/>
      <c r="D259" s="65"/>
      <c r="E259" s="65"/>
      <c r="F259" s="242"/>
      <c r="G259" s="242"/>
      <c r="H259" s="65"/>
      <c r="I259" s="65"/>
      <c r="J259" s="176"/>
    </row>
    <row r="260" spans="1:10">
      <c r="A260" s="68"/>
      <c r="B260" s="83"/>
      <c r="C260" s="65"/>
      <c r="D260" s="65"/>
      <c r="E260" s="65"/>
      <c r="F260" s="242"/>
      <c r="G260" s="242"/>
      <c r="H260" s="65"/>
      <c r="I260" s="65"/>
      <c r="J260" s="176"/>
    </row>
    <row r="261" spans="1:10">
      <c r="A261" s="68"/>
      <c r="B261" s="83"/>
      <c r="C261" s="65"/>
      <c r="D261" s="65"/>
      <c r="E261" s="65"/>
      <c r="F261" s="242"/>
      <c r="G261" s="242"/>
      <c r="H261" s="65"/>
      <c r="I261" s="65"/>
      <c r="J261" s="176"/>
    </row>
    <row r="262" spans="1:10">
      <c r="A262" s="68"/>
      <c r="B262" s="83"/>
      <c r="C262" s="65"/>
      <c r="D262" s="65"/>
      <c r="E262" s="65"/>
      <c r="F262" s="242"/>
      <c r="G262" s="242"/>
      <c r="H262" s="65"/>
      <c r="I262" s="65"/>
      <c r="J262" s="176"/>
    </row>
    <row r="263" spans="1:10">
      <c r="A263" s="68"/>
      <c r="B263" s="83"/>
      <c r="C263" s="65"/>
      <c r="D263" s="65"/>
      <c r="E263" s="65"/>
      <c r="F263" s="242"/>
      <c r="G263" s="242"/>
      <c r="H263" s="65"/>
      <c r="I263" s="65"/>
      <c r="J263" s="176"/>
    </row>
    <row r="264" spans="1:10">
      <c r="A264" s="68"/>
      <c r="B264" s="83"/>
      <c r="C264" s="65"/>
      <c r="D264" s="65"/>
      <c r="E264" s="65"/>
      <c r="F264" s="242"/>
      <c r="G264" s="242"/>
      <c r="H264" s="65"/>
      <c r="I264" s="65"/>
      <c r="J264" s="176"/>
    </row>
    <row r="265" spans="1:10">
      <c r="A265" s="68"/>
      <c r="B265" s="83"/>
      <c r="C265" s="65"/>
      <c r="D265" s="65"/>
      <c r="E265" s="65"/>
      <c r="F265" s="242"/>
      <c r="G265" s="242"/>
      <c r="H265" s="65"/>
      <c r="I265" s="65"/>
      <c r="J265" s="176"/>
    </row>
    <row r="266" spans="1:10">
      <c r="A266" s="68"/>
      <c r="B266" s="83"/>
      <c r="C266" s="65"/>
      <c r="D266" s="65"/>
      <c r="E266" s="65"/>
      <c r="F266" s="242"/>
      <c r="G266" s="242"/>
      <c r="H266" s="65"/>
      <c r="I266" s="65"/>
      <c r="J266" s="176"/>
    </row>
    <row r="267" spans="1:10">
      <c r="A267" s="68"/>
      <c r="B267" s="83"/>
      <c r="C267" s="65"/>
      <c r="D267" s="65"/>
      <c r="E267" s="65"/>
      <c r="F267" s="242"/>
      <c r="G267" s="242"/>
      <c r="H267" s="65"/>
      <c r="I267" s="65"/>
      <c r="J267" s="176"/>
    </row>
    <row r="268" spans="1:10">
      <c r="A268" s="68"/>
      <c r="B268" s="83"/>
      <c r="C268" s="65"/>
      <c r="D268" s="65"/>
      <c r="E268" s="65"/>
      <c r="F268" s="242"/>
      <c r="G268" s="242"/>
      <c r="H268" s="65"/>
      <c r="I268" s="65"/>
      <c r="J268" s="176"/>
    </row>
    <row r="269" spans="1:10">
      <c r="A269" s="68"/>
      <c r="B269" s="83"/>
      <c r="C269" s="65"/>
      <c r="D269" s="65"/>
      <c r="E269" s="65"/>
      <c r="F269" s="242"/>
      <c r="G269" s="242"/>
      <c r="H269" s="65"/>
      <c r="I269" s="65"/>
      <c r="J269" s="176"/>
    </row>
    <row r="270" spans="1:10">
      <c r="A270" s="68"/>
      <c r="B270" s="83"/>
      <c r="C270" s="65"/>
      <c r="D270" s="65"/>
      <c r="E270" s="65"/>
      <c r="F270" s="242"/>
      <c r="G270" s="242"/>
      <c r="H270" s="65"/>
      <c r="I270" s="65"/>
      <c r="J270" s="176"/>
    </row>
    <row r="271" spans="1:10">
      <c r="A271" s="68"/>
      <c r="B271" s="83"/>
      <c r="C271" s="65"/>
      <c r="D271" s="65"/>
      <c r="E271" s="65"/>
      <c r="F271" s="242"/>
      <c r="G271" s="242"/>
      <c r="H271" s="65"/>
      <c r="I271" s="65"/>
      <c r="J271" s="176"/>
    </row>
    <row r="272" spans="1:10">
      <c r="A272" s="68"/>
      <c r="B272" s="83"/>
      <c r="C272" s="65"/>
      <c r="D272" s="65"/>
      <c r="E272" s="65"/>
      <c r="F272" s="242"/>
      <c r="G272" s="242"/>
      <c r="H272" s="65"/>
      <c r="I272" s="65"/>
      <c r="J272" s="176"/>
    </row>
    <row r="273" spans="1:10">
      <c r="A273" s="68"/>
      <c r="B273" s="83"/>
      <c r="C273" s="65"/>
      <c r="D273" s="65"/>
      <c r="E273" s="65"/>
      <c r="F273" s="242"/>
      <c r="G273" s="242"/>
      <c r="H273" s="65"/>
      <c r="I273" s="65"/>
      <c r="J273" s="176"/>
    </row>
    <row r="274" spans="1:10">
      <c r="A274" s="68"/>
      <c r="B274" s="83"/>
      <c r="C274" s="65"/>
      <c r="D274" s="65"/>
      <c r="E274" s="65"/>
      <c r="F274" s="242"/>
      <c r="G274" s="242"/>
      <c r="H274" s="65"/>
      <c r="I274" s="65"/>
      <c r="J274" s="176"/>
    </row>
    <row r="275" spans="1:10">
      <c r="A275" s="68"/>
      <c r="B275" s="83"/>
      <c r="C275" s="65"/>
      <c r="D275" s="65"/>
      <c r="E275" s="65"/>
      <c r="F275" s="242"/>
      <c r="G275" s="242"/>
      <c r="H275" s="65"/>
      <c r="I275" s="65"/>
      <c r="J275" s="176"/>
    </row>
    <row r="276" spans="1:10">
      <c r="A276" s="68"/>
      <c r="B276" s="83"/>
      <c r="C276" s="65"/>
      <c r="D276" s="65"/>
      <c r="E276" s="65"/>
      <c r="F276" s="242"/>
      <c r="G276" s="242"/>
      <c r="H276" s="65"/>
      <c r="I276" s="65"/>
      <c r="J276" s="176"/>
    </row>
    <row r="277" spans="1:10">
      <c r="A277" s="68"/>
      <c r="B277" s="83"/>
      <c r="C277" s="65"/>
      <c r="D277" s="65"/>
      <c r="E277" s="65"/>
      <c r="F277" s="242"/>
      <c r="G277" s="242"/>
      <c r="H277" s="65"/>
      <c r="I277" s="65"/>
      <c r="J277" s="176"/>
    </row>
    <row r="278" spans="1:10">
      <c r="A278" s="68"/>
      <c r="B278" s="83"/>
      <c r="C278" s="65"/>
      <c r="D278" s="65"/>
      <c r="E278" s="65"/>
      <c r="F278" s="242"/>
      <c r="G278" s="242"/>
      <c r="H278" s="65"/>
      <c r="I278" s="65"/>
      <c r="J278" s="176"/>
    </row>
    <row r="279" spans="1:10">
      <c r="A279" s="68"/>
      <c r="B279" s="83"/>
      <c r="C279" s="65"/>
      <c r="D279" s="65"/>
      <c r="E279" s="65"/>
      <c r="F279" s="242"/>
      <c r="G279" s="242"/>
      <c r="H279" s="65"/>
      <c r="I279" s="65"/>
      <c r="J279" s="176"/>
    </row>
    <row r="280" spans="1:10">
      <c r="A280" s="68"/>
      <c r="B280" s="83"/>
      <c r="C280" s="65"/>
      <c r="D280" s="65"/>
      <c r="E280" s="65"/>
      <c r="F280" s="242"/>
      <c r="G280" s="242"/>
      <c r="H280" s="65"/>
      <c r="I280" s="65"/>
      <c r="J280" s="176"/>
    </row>
    <row r="281" spans="1:10">
      <c r="A281" s="68"/>
      <c r="B281" s="83"/>
      <c r="C281" s="65"/>
      <c r="D281" s="65"/>
      <c r="E281" s="65"/>
      <c r="F281" s="242"/>
      <c r="G281" s="242"/>
      <c r="H281" s="65"/>
      <c r="I281" s="65"/>
      <c r="J281" s="176"/>
    </row>
    <row r="282" spans="1:10">
      <c r="A282" s="68"/>
      <c r="B282" s="83"/>
      <c r="C282" s="65"/>
      <c r="D282" s="65"/>
      <c r="E282" s="65"/>
      <c r="F282" s="242"/>
      <c r="G282" s="242"/>
      <c r="H282" s="65"/>
      <c r="I282" s="65"/>
      <c r="J282" s="176"/>
    </row>
    <row r="283" spans="1:10">
      <c r="A283" s="68"/>
      <c r="B283" s="83"/>
      <c r="C283" s="65"/>
      <c r="D283" s="65"/>
      <c r="E283" s="65"/>
      <c r="F283" s="242"/>
      <c r="G283" s="242"/>
      <c r="H283" s="65"/>
      <c r="I283" s="65"/>
      <c r="J283" s="176"/>
    </row>
    <row r="284" spans="1:10">
      <c r="A284" s="68"/>
      <c r="B284" s="83"/>
      <c r="C284" s="65"/>
      <c r="D284" s="65"/>
      <c r="E284" s="65"/>
      <c r="F284" s="242"/>
      <c r="G284" s="242"/>
      <c r="H284" s="65"/>
      <c r="I284" s="65"/>
      <c r="J284" s="176"/>
    </row>
    <row r="285" spans="1:10">
      <c r="A285" s="68"/>
      <c r="B285" s="83"/>
      <c r="C285" s="65"/>
      <c r="D285" s="65"/>
      <c r="E285" s="65"/>
      <c r="F285" s="242"/>
      <c r="G285" s="242"/>
      <c r="H285" s="65"/>
      <c r="I285" s="65"/>
      <c r="J285" s="176"/>
    </row>
    <row r="286" spans="1:10">
      <c r="A286" s="68"/>
      <c r="B286" s="83"/>
      <c r="C286" s="65"/>
      <c r="D286" s="65"/>
      <c r="E286" s="65"/>
      <c r="F286" s="242"/>
      <c r="G286" s="242"/>
      <c r="H286" s="65"/>
      <c r="I286" s="65"/>
      <c r="J286" s="176"/>
    </row>
    <row r="287" spans="1:10">
      <c r="A287" s="68"/>
      <c r="B287" s="83"/>
      <c r="C287" s="65"/>
      <c r="D287" s="65"/>
      <c r="E287" s="65"/>
      <c r="F287" s="242"/>
      <c r="G287" s="242"/>
      <c r="H287" s="65"/>
      <c r="I287" s="65"/>
      <c r="J287" s="176"/>
    </row>
    <row r="288" spans="1:10">
      <c r="A288" s="68"/>
      <c r="B288" s="83"/>
      <c r="C288" s="65"/>
      <c r="D288" s="65"/>
      <c r="E288" s="65"/>
      <c r="F288" s="242"/>
      <c r="G288" s="242"/>
      <c r="H288" s="65"/>
      <c r="I288" s="65"/>
      <c r="J288" s="176"/>
    </row>
    <row r="289" spans="1:10">
      <c r="A289" s="68"/>
      <c r="B289" s="83"/>
      <c r="C289" s="65"/>
      <c r="D289" s="65"/>
      <c r="E289" s="65"/>
      <c r="F289" s="242"/>
      <c r="G289" s="242"/>
      <c r="H289" s="65"/>
      <c r="I289" s="65"/>
      <c r="J289" s="176"/>
    </row>
    <row r="290" spans="1:10">
      <c r="A290" s="68"/>
      <c r="B290" s="83"/>
      <c r="C290" s="65"/>
      <c r="D290" s="65"/>
      <c r="E290" s="65"/>
      <c r="F290" s="242"/>
      <c r="G290" s="242"/>
      <c r="H290" s="65"/>
      <c r="I290" s="65"/>
      <c r="J290" s="176"/>
    </row>
    <row r="291" spans="1:10">
      <c r="A291" s="68"/>
      <c r="B291" s="83"/>
      <c r="C291" s="65"/>
      <c r="D291" s="65"/>
      <c r="E291" s="65"/>
      <c r="F291" s="242"/>
      <c r="G291" s="242"/>
      <c r="H291" s="65"/>
      <c r="I291" s="65"/>
      <c r="J291" s="176"/>
    </row>
    <row r="292" spans="1:10">
      <c r="A292" s="68"/>
      <c r="B292" s="83"/>
      <c r="C292" s="65"/>
      <c r="D292" s="65"/>
      <c r="E292" s="65"/>
      <c r="F292" s="242"/>
      <c r="G292" s="242"/>
      <c r="H292" s="65"/>
      <c r="I292" s="65"/>
      <c r="J292" s="176"/>
    </row>
    <row r="293" spans="1:10">
      <c r="A293" s="68"/>
      <c r="B293" s="83"/>
      <c r="C293" s="65"/>
      <c r="D293" s="65"/>
      <c r="E293" s="65"/>
      <c r="F293" s="242"/>
      <c r="G293" s="242"/>
      <c r="H293" s="65"/>
      <c r="I293" s="65"/>
      <c r="J293" s="176"/>
    </row>
    <row r="294" spans="1:10">
      <c r="A294" s="68"/>
      <c r="B294" s="83"/>
      <c r="C294" s="65"/>
      <c r="D294" s="65"/>
      <c r="E294" s="65"/>
      <c r="F294" s="242"/>
      <c r="G294" s="242"/>
      <c r="H294" s="65"/>
      <c r="I294" s="65"/>
      <c r="J294" s="176"/>
    </row>
    <row r="295" spans="1:10">
      <c r="A295" s="68"/>
      <c r="B295" s="83"/>
      <c r="C295" s="65"/>
      <c r="D295" s="65"/>
      <c r="E295" s="65"/>
      <c r="F295" s="242"/>
      <c r="G295" s="242"/>
      <c r="H295" s="65"/>
      <c r="I295" s="65"/>
      <c r="J295" s="176"/>
    </row>
    <row r="296" spans="1:10">
      <c r="A296" s="68"/>
      <c r="B296" s="83"/>
      <c r="C296" s="65"/>
      <c r="D296" s="65"/>
      <c r="E296" s="65"/>
      <c r="F296" s="242"/>
      <c r="G296" s="242"/>
      <c r="H296" s="65"/>
      <c r="I296" s="65"/>
      <c r="J296" s="176"/>
    </row>
    <row r="297" spans="1:10">
      <c r="A297" s="68"/>
      <c r="B297" s="83"/>
      <c r="C297" s="65"/>
      <c r="D297" s="65"/>
      <c r="E297" s="65"/>
      <c r="F297" s="242"/>
      <c r="G297" s="242"/>
      <c r="H297" s="65"/>
      <c r="I297" s="65"/>
      <c r="J297" s="176"/>
    </row>
    <row r="298" spans="1:10">
      <c r="A298" s="68"/>
      <c r="B298" s="83"/>
      <c r="C298" s="65"/>
      <c r="D298" s="65"/>
      <c r="E298" s="65"/>
      <c r="F298" s="242"/>
      <c r="G298" s="242"/>
      <c r="H298" s="65"/>
      <c r="I298" s="65"/>
      <c r="J298" s="176"/>
    </row>
    <row r="299" spans="1:10">
      <c r="A299" s="68"/>
      <c r="B299" s="83"/>
      <c r="C299" s="65"/>
      <c r="D299" s="65"/>
      <c r="E299" s="65"/>
      <c r="F299" s="242"/>
      <c r="G299" s="242"/>
      <c r="H299" s="65"/>
      <c r="I299" s="65"/>
      <c r="J299" s="176"/>
    </row>
    <row r="300" spans="1:10">
      <c r="A300" s="68"/>
      <c r="B300" s="83"/>
      <c r="C300" s="65"/>
      <c r="D300" s="65"/>
      <c r="E300" s="65"/>
      <c r="F300" s="242"/>
      <c r="G300" s="242"/>
      <c r="H300" s="65"/>
      <c r="I300" s="65"/>
      <c r="J300" s="176"/>
    </row>
    <row r="301" spans="1:10">
      <c r="A301" s="68"/>
      <c r="B301" s="83"/>
      <c r="C301" s="65"/>
      <c r="D301" s="65"/>
      <c r="E301" s="65"/>
      <c r="F301" s="242"/>
      <c r="G301" s="242"/>
      <c r="H301" s="65"/>
      <c r="I301" s="65"/>
      <c r="J301" s="176"/>
    </row>
    <row r="302" spans="1:10">
      <c r="A302" s="68"/>
      <c r="B302" s="83"/>
      <c r="C302" s="65"/>
      <c r="D302" s="65"/>
      <c r="E302" s="65"/>
      <c r="F302" s="242"/>
      <c r="G302" s="242"/>
      <c r="H302" s="65"/>
      <c r="I302" s="65"/>
      <c r="J302" s="176"/>
    </row>
    <row r="303" spans="1:10">
      <c r="A303" s="68"/>
      <c r="B303" s="83"/>
      <c r="C303" s="65"/>
      <c r="D303" s="65"/>
      <c r="E303" s="65"/>
      <c r="F303" s="242"/>
      <c r="G303" s="242"/>
      <c r="H303" s="65"/>
      <c r="I303" s="65"/>
      <c r="J303" s="176"/>
    </row>
    <row r="304" spans="1:10">
      <c r="A304" s="68"/>
      <c r="B304" s="83"/>
      <c r="C304" s="65"/>
      <c r="D304" s="65"/>
      <c r="E304" s="65"/>
      <c r="F304" s="242"/>
      <c r="G304" s="242"/>
      <c r="H304" s="65"/>
      <c r="I304" s="65"/>
      <c r="J304" s="176"/>
    </row>
    <row r="305" spans="1:10">
      <c r="A305" s="68"/>
      <c r="B305" s="83"/>
      <c r="C305" s="65"/>
      <c r="D305" s="65"/>
      <c r="E305" s="65"/>
      <c r="F305" s="242"/>
      <c r="G305" s="242"/>
      <c r="H305" s="65"/>
      <c r="I305" s="65"/>
      <c r="J305" s="176"/>
    </row>
    <row r="306" spans="1:10">
      <c r="A306" s="68"/>
      <c r="B306" s="83"/>
      <c r="C306" s="65"/>
      <c r="D306" s="65"/>
      <c r="E306" s="65"/>
      <c r="F306" s="242"/>
      <c r="G306" s="242"/>
      <c r="H306" s="65"/>
      <c r="I306" s="65"/>
      <c r="J306" s="176"/>
    </row>
    <row r="307" spans="1:10">
      <c r="A307" s="68"/>
      <c r="B307" s="83"/>
      <c r="C307" s="65"/>
      <c r="D307" s="65"/>
      <c r="E307" s="65"/>
      <c r="F307" s="242"/>
      <c r="G307" s="242"/>
      <c r="H307" s="65"/>
      <c r="I307" s="65"/>
      <c r="J307" s="176"/>
    </row>
    <row r="308" spans="1:10">
      <c r="A308" s="68"/>
      <c r="B308" s="83"/>
      <c r="C308" s="65"/>
      <c r="D308" s="65"/>
      <c r="E308" s="65"/>
      <c r="F308" s="242"/>
      <c r="G308" s="242"/>
      <c r="H308" s="65"/>
      <c r="I308" s="65"/>
      <c r="J308" s="176"/>
    </row>
    <row r="309" spans="1:10">
      <c r="A309" s="68"/>
      <c r="B309" s="83"/>
      <c r="C309" s="65"/>
      <c r="D309" s="65"/>
      <c r="E309" s="65"/>
      <c r="F309" s="242"/>
      <c r="G309" s="242"/>
      <c r="H309" s="65"/>
      <c r="I309" s="65"/>
      <c r="J309" s="176"/>
    </row>
    <row r="310" spans="1:10">
      <c r="A310" s="68"/>
      <c r="B310" s="83"/>
      <c r="C310" s="65"/>
      <c r="D310" s="65"/>
      <c r="E310" s="65"/>
      <c r="F310" s="242"/>
      <c r="G310" s="242"/>
      <c r="H310" s="65"/>
      <c r="I310" s="65"/>
      <c r="J310" s="176"/>
    </row>
    <row r="311" spans="1:10">
      <c r="A311" s="68"/>
      <c r="B311" s="83"/>
      <c r="C311" s="65"/>
      <c r="D311" s="65"/>
      <c r="E311" s="65"/>
      <c r="F311" s="242"/>
      <c r="G311" s="242"/>
      <c r="H311" s="65"/>
      <c r="I311" s="65"/>
      <c r="J311" s="176"/>
    </row>
    <row r="312" spans="1:10">
      <c r="A312" s="68"/>
      <c r="B312" s="83"/>
      <c r="C312" s="65"/>
      <c r="D312" s="65"/>
      <c r="E312" s="65"/>
      <c r="F312" s="242"/>
      <c r="G312" s="242"/>
      <c r="H312" s="65"/>
      <c r="I312" s="65"/>
      <c r="J312" s="176"/>
    </row>
    <row r="313" spans="1:10">
      <c r="A313" s="68"/>
      <c r="B313" s="83"/>
      <c r="C313" s="65"/>
      <c r="D313" s="65"/>
      <c r="E313" s="65"/>
      <c r="F313" s="242"/>
      <c r="G313" s="242"/>
      <c r="H313" s="65"/>
      <c r="I313" s="65"/>
      <c r="J313" s="176"/>
    </row>
    <row r="314" spans="1:10">
      <c r="A314" s="68"/>
      <c r="B314" s="83"/>
      <c r="C314" s="65"/>
      <c r="D314" s="65"/>
      <c r="E314" s="65"/>
      <c r="F314" s="242"/>
      <c r="G314" s="242"/>
      <c r="H314" s="65"/>
      <c r="I314" s="65"/>
      <c r="J314" s="176"/>
    </row>
    <row r="315" spans="1:10">
      <c r="A315" s="68"/>
      <c r="B315" s="83"/>
      <c r="C315" s="65"/>
      <c r="D315" s="65"/>
      <c r="E315" s="65"/>
      <c r="F315" s="242"/>
      <c r="G315" s="242"/>
      <c r="H315" s="65"/>
      <c r="I315" s="65"/>
      <c r="J315" s="176"/>
    </row>
    <row r="316" spans="1:10">
      <c r="A316" s="68"/>
      <c r="B316" s="83"/>
      <c r="C316" s="65"/>
      <c r="D316" s="65"/>
      <c r="E316" s="65"/>
      <c r="F316" s="242"/>
      <c r="G316" s="242"/>
      <c r="H316" s="65"/>
      <c r="I316" s="65"/>
      <c r="J316" s="176"/>
    </row>
    <row r="317" spans="1:10">
      <c r="A317" s="68"/>
      <c r="B317" s="83"/>
      <c r="C317" s="65"/>
      <c r="D317" s="65"/>
      <c r="E317" s="65"/>
      <c r="F317" s="242"/>
      <c r="G317" s="242"/>
      <c r="H317" s="65"/>
      <c r="I317" s="65"/>
      <c r="J317" s="176"/>
    </row>
    <row r="318" spans="1:10">
      <c r="A318" s="68"/>
      <c r="B318" s="83"/>
      <c r="C318" s="65"/>
      <c r="D318" s="65"/>
      <c r="E318" s="65"/>
      <c r="F318" s="242"/>
      <c r="G318" s="242"/>
      <c r="H318" s="65"/>
      <c r="I318" s="65"/>
      <c r="J318" s="176"/>
    </row>
    <row r="319" spans="1:10">
      <c r="A319" s="68"/>
      <c r="B319" s="83"/>
      <c r="C319" s="65"/>
      <c r="D319" s="65"/>
      <c r="E319" s="65"/>
      <c r="F319" s="242"/>
      <c r="G319" s="242"/>
      <c r="H319" s="65"/>
      <c r="I319" s="65"/>
      <c r="J319" s="176"/>
    </row>
    <row r="320" spans="1:10">
      <c r="A320" s="68"/>
      <c r="B320" s="83"/>
      <c r="C320" s="65"/>
      <c r="D320" s="65"/>
      <c r="E320" s="65"/>
      <c r="F320" s="242"/>
      <c r="G320" s="242"/>
      <c r="H320" s="65"/>
      <c r="I320" s="65"/>
      <c r="J320" s="176"/>
    </row>
    <row r="321" spans="1:10">
      <c r="A321" s="68"/>
      <c r="B321" s="83"/>
      <c r="C321" s="65"/>
      <c r="D321" s="65"/>
      <c r="E321" s="65"/>
      <c r="F321" s="242"/>
      <c r="G321" s="242"/>
      <c r="H321" s="65"/>
      <c r="I321" s="65"/>
      <c r="J321" s="176"/>
    </row>
    <row r="322" spans="1:10">
      <c r="A322" s="68"/>
      <c r="B322" s="83"/>
      <c r="C322" s="65"/>
      <c r="D322" s="65"/>
      <c r="E322" s="65"/>
      <c r="F322" s="242"/>
      <c r="G322" s="242"/>
      <c r="H322" s="65"/>
      <c r="I322" s="65"/>
      <c r="J322" s="176"/>
    </row>
    <row r="323" spans="1:10">
      <c r="A323" s="68"/>
      <c r="B323" s="83"/>
      <c r="C323" s="65"/>
      <c r="D323" s="65"/>
      <c r="E323" s="65"/>
      <c r="F323" s="242"/>
      <c r="G323" s="242"/>
      <c r="H323" s="65"/>
      <c r="I323" s="65"/>
      <c r="J323" s="176"/>
    </row>
    <row r="324" spans="1:10">
      <c r="A324" s="68"/>
      <c r="B324" s="83"/>
      <c r="C324" s="65"/>
      <c r="D324" s="65"/>
      <c r="E324" s="65"/>
      <c r="F324" s="242"/>
      <c r="G324" s="242"/>
      <c r="H324" s="65"/>
      <c r="I324" s="65"/>
      <c r="J324" s="176"/>
    </row>
    <row r="325" spans="1:10">
      <c r="A325" s="68"/>
      <c r="B325" s="83"/>
      <c r="C325" s="65"/>
      <c r="D325" s="65"/>
      <c r="E325" s="65"/>
      <c r="F325" s="242"/>
      <c r="G325" s="242"/>
      <c r="H325" s="65"/>
      <c r="I325" s="65"/>
      <c r="J325" s="176"/>
    </row>
    <row r="326" spans="1:10">
      <c r="A326" s="68"/>
      <c r="B326" s="83"/>
      <c r="C326" s="65"/>
      <c r="D326" s="65"/>
      <c r="E326" s="65"/>
      <c r="F326" s="242"/>
      <c r="G326" s="242"/>
      <c r="H326" s="65"/>
      <c r="I326" s="65"/>
      <c r="J326" s="176"/>
    </row>
    <row r="327" spans="1:10">
      <c r="A327" s="68"/>
      <c r="B327" s="83"/>
      <c r="C327" s="65"/>
      <c r="D327" s="65"/>
      <c r="E327" s="65"/>
      <c r="F327" s="242"/>
      <c r="G327" s="242"/>
      <c r="H327" s="65"/>
      <c r="I327" s="65"/>
      <c r="J327" s="176"/>
    </row>
    <row r="328" spans="1:10">
      <c r="A328" s="68"/>
      <c r="B328" s="83"/>
      <c r="C328" s="65"/>
      <c r="D328" s="65"/>
      <c r="E328" s="65"/>
      <c r="F328" s="242"/>
      <c r="G328" s="242"/>
      <c r="H328" s="65"/>
      <c r="I328" s="65"/>
      <c r="J328" s="176"/>
    </row>
    <row r="329" spans="1:10">
      <c r="A329" s="68"/>
      <c r="B329" s="83"/>
      <c r="C329" s="65"/>
      <c r="D329" s="65"/>
      <c r="E329" s="65"/>
      <c r="F329" s="242"/>
      <c r="G329" s="242"/>
      <c r="H329" s="65"/>
      <c r="I329" s="65"/>
      <c r="J329" s="176"/>
    </row>
    <row r="330" spans="1:10">
      <c r="A330" s="68"/>
      <c r="B330" s="83"/>
      <c r="C330" s="65"/>
      <c r="D330" s="65"/>
      <c r="E330" s="65"/>
      <c r="F330" s="242"/>
      <c r="G330" s="242"/>
      <c r="H330" s="65"/>
      <c r="I330" s="65"/>
      <c r="J330" s="176"/>
    </row>
    <row r="331" spans="1:10">
      <c r="A331" s="68"/>
      <c r="B331" s="83"/>
      <c r="C331" s="65"/>
      <c r="D331" s="65"/>
      <c r="E331" s="65"/>
      <c r="F331" s="242"/>
      <c r="G331" s="242"/>
      <c r="H331" s="65"/>
      <c r="I331" s="65"/>
      <c r="J331" s="176"/>
    </row>
    <row r="332" spans="1:10">
      <c r="A332" s="68"/>
      <c r="B332" s="83"/>
      <c r="C332" s="65"/>
      <c r="D332" s="65"/>
      <c r="E332" s="65"/>
      <c r="F332" s="242"/>
      <c r="G332" s="242"/>
      <c r="H332" s="65"/>
      <c r="I332" s="65"/>
      <c r="J332" s="176"/>
    </row>
    <row r="333" spans="1:10">
      <c r="A333" s="68"/>
      <c r="B333" s="83"/>
      <c r="C333" s="65"/>
      <c r="D333" s="65"/>
      <c r="E333" s="65"/>
      <c r="F333" s="242"/>
      <c r="G333" s="242"/>
      <c r="H333" s="65"/>
      <c r="I333" s="65"/>
      <c r="J333" s="176"/>
    </row>
    <row r="334" spans="1:10">
      <c r="A334" s="68"/>
      <c r="B334" s="83"/>
      <c r="C334" s="65"/>
      <c r="D334" s="65"/>
      <c r="E334" s="65"/>
      <c r="F334" s="242"/>
      <c r="G334" s="242"/>
      <c r="H334" s="65"/>
      <c r="I334" s="65"/>
      <c r="J334" s="176"/>
    </row>
    <row r="335" spans="1:10">
      <c r="A335" s="68"/>
      <c r="B335" s="83"/>
      <c r="C335" s="65"/>
      <c r="D335" s="65"/>
      <c r="E335" s="65"/>
      <c r="F335" s="242"/>
      <c r="G335" s="242"/>
      <c r="H335" s="65"/>
      <c r="I335" s="65"/>
      <c r="J335" s="176"/>
    </row>
    <row r="336" spans="1:10">
      <c r="A336" s="68"/>
      <c r="B336" s="83"/>
      <c r="C336" s="65"/>
      <c r="D336" s="65"/>
      <c r="E336" s="65"/>
      <c r="F336" s="242"/>
      <c r="G336" s="242"/>
      <c r="H336" s="65"/>
      <c r="I336" s="65"/>
      <c r="J336" s="176"/>
    </row>
    <row r="337" spans="1:10">
      <c r="A337" s="68"/>
      <c r="B337" s="83"/>
      <c r="C337" s="65"/>
      <c r="D337" s="65"/>
      <c r="E337" s="65"/>
      <c r="F337" s="242"/>
      <c r="G337" s="242"/>
      <c r="H337" s="65"/>
      <c r="I337" s="65"/>
      <c r="J337" s="176"/>
    </row>
    <row r="338" spans="1:10">
      <c r="A338" s="68"/>
      <c r="B338" s="83"/>
      <c r="C338" s="65"/>
      <c r="D338" s="65"/>
      <c r="E338" s="65"/>
      <c r="F338" s="242"/>
      <c r="G338" s="242"/>
      <c r="H338" s="65"/>
      <c r="I338" s="65"/>
      <c r="J338" s="176"/>
    </row>
    <row r="339" spans="1:10">
      <c r="A339" s="68"/>
      <c r="B339" s="83"/>
      <c r="C339" s="65"/>
      <c r="D339" s="65"/>
      <c r="E339" s="65"/>
      <c r="F339" s="242"/>
      <c r="G339" s="242"/>
      <c r="H339" s="65"/>
      <c r="I339" s="65"/>
      <c r="J339" s="176"/>
    </row>
    <row r="340" spans="1:10">
      <c r="A340" s="68"/>
      <c r="B340" s="83"/>
      <c r="C340" s="65"/>
      <c r="D340" s="65"/>
      <c r="E340" s="65"/>
      <c r="F340" s="242"/>
      <c r="G340" s="242"/>
      <c r="H340" s="65"/>
      <c r="I340" s="65"/>
      <c r="J340" s="176"/>
    </row>
    <row r="341" spans="1:10">
      <c r="A341" s="68"/>
      <c r="B341" s="83"/>
      <c r="C341" s="65"/>
      <c r="D341" s="65"/>
      <c r="E341" s="65"/>
      <c r="F341" s="242"/>
      <c r="G341" s="242"/>
      <c r="H341" s="65"/>
      <c r="I341" s="65"/>
      <c r="J341" s="176"/>
    </row>
    <row r="342" spans="1:10">
      <c r="A342" s="68"/>
      <c r="B342" s="83"/>
      <c r="C342" s="65"/>
      <c r="D342" s="65"/>
      <c r="E342" s="65"/>
      <c r="F342" s="242"/>
      <c r="G342" s="242"/>
      <c r="H342" s="65"/>
      <c r="I342" s="65"/>
      <c r="J342" s="176"/>
    </row>
    <row r="343" spans="1:10">
      <c r="A343" s="68"/>
      <c r="B343" s="83"/>
      <c r="C343" s="65"/>
      <c r="D343" s="65"/>
      <c r="E343" s="65"/>
      <c r="F343" s="242"/>
      <c r="G343" s="242"/>
      <c r="H343" s="65"/>
      <c r="I343" s="65"/>
      <c r="J343" s="176"/>
    </row>
    <row r="344" spans="1:10">
      <c r="A344" s="68"/>
      <c r="B344" s="83"/>
      <c r="C344" s="65"/>
      <c r="D344" s="65"/>
      <c r="E344" s="65"/>
      <c r="F344" s="242"/>
      <c r="G344" s="242"/>
      <c r="H344" s="65"/>
      <c r="I344" s="65"/>
      <c r="J344" s="176"/>
    </row>
    <row r="345" spans="1:10">
      <c r="A345" s="68"/>
      <c r="B345" s="83"/>
      <c r="C345" s="65"/>
      <c r="D345" s="65"/>
      <c r="E345" s="65"/>
      <c r="F345" s="242"/>
      <c r="G345" s="242"/>
      <c r="H345" s="65"/>
      <c r="I345" s="65"/>
      <c r="J345" s="176"/>
    </row>
    <row r="346" spans="1:10">
      <c r="A346" s="68"/>
      <c r="B346" s="83"/>
      <c r="C346" s="65"/>
      <c r="D346" s="65"/>
      <c r="E346" s="65"/>
      <c r="F346" s="242"/>
      <c r="G346" s="242"/>
      <c r="H346" s="65"/>
      <c r="I346" s="65"/>
      <c r="J346" s="176"/>
    </row>
    <row r="347" spans="1:10">
      <c r="A347" s="68"/>
      <c r="B347" s="83"/>
      <c r="C347" s="65"/>
      <c r="D347" s="65"/>
      <c r="E347" s="65"/>
      <c r="F347" s="242"/>
      <c r="G347" s="242"/>
      <c r="H347" s="65"/>
      <c r="I347" s="65"/>
      <c r="J347" s="176"/>
    </row>
    <row r="348" spans="1:10">
      <c r="A348" s="68"/>
      <c r="B348" s="83"/>
      <c r="C348" s="65"/>
      <c r="D348" s="65"/>
      <c r="E348" s="65"/>
      <c r="F348" s="242"/>
      <c r="G348" s="242"/>
      <c r="H348" s="65"/>
      <c r="I348" s="65"/>
      <c r="J348" s="176"/>
    </row>
    <row r="349" spans="1:10">
      <c r="A349" s="68"/>
      <c r="B349" s="83"/>
      <c r="C349" s="65"/>
      <c r="D349" s="65"/>
      <c r="E349" s="65"/>
      <c r="F349" s="242"/>
      <c r="G349" s="242"/>
      <c r="H349" s="65"/>
      <c r="I349" s="65"/>
      <c r="J349" s="176"/>
    </row>
    <row r="350" spans="1:10">
      <c r="A350" s="68"/>
      <c r="B350" s="83"/>
      <c r="C350" s="65"/>
      <c r="D350" s="65"/>
      <c r="E350" s="65"/>
      <c r="F350" s="242"/>
      <c r="G350" s="242"/>
      <c r="H350" s="65"/>
      <c r="I350" s="65"/>
      <c r="J350" s="176"/>
    </row>
    <row r="351" spans="1:10">
      <c r="A351" s="68"/>
      <c r="B351" s="83"/>
      <c r="C351" s="65"/>
      <c r="D351" s="65"/>
      <c r="E351" s="65"/>
      <c r="F351" s="242"/>
      <c r="G351" s="242"/>
      <c r="H351" s="65"/>
      <c r="I351" s="65"/>
      <c r="J351" s="176"/>
    </row>
    <row r="352" spans="1:10">
      <c r="A352" s="68"/>
      <c r="B352" s="83"/>
      <c r="C352" s="65"/>
      <c r="D352" s="65"/>
      <c r="E352" s="65"/>
      <c r="F352" s="242"/>
      <c r="G352" s="242"/>
      <c r="H352" s="65"/>
      <c r="I352" s="65"/>
      <c r="J352" s="176"/>
    </row>
    <row r="353" spans="1:10">
      <c r="A353" s="68"/>
      <c r="B353" s="83"/>
      <c r="C353" s="65"/>
      <c r="D353" s="65"/>
      <c r="E353" s="65"/>
      <c r="F353" s="242"/>
      <c r="G353" s="242"/>
      <c r="H353" s="65"/>
      <c r="I353" s="65"/>
      <c r="J353" s="176"/>
    </row>
    <row r="354" spans="1:10">
      <c r="A354" s="68"/>
      <c r="B354" s="83"/>
      <c r="C354" s="65"/>
      <c r="D354" s="65"/>
      <c r="E354" s="65"/>
      <c r="F354" s="242"/>
      <c r="G354" s="242"/>
      <c r="H354" s="65"/>
      <c r="I354" s="65"/>
      <c r="J354" s="176"/>
    </row>
    <row r="355" spans="1:10">
      <c r="A355" s="68"/>
      <c r="B355" s="83"/>
      <c r="C355" s="65"/>
      <c r="D355" s="65"/>
      <c r="E355" s="65"/>
      <c r="F355" s="242"/>
      <c r="G355" s="242"/>
      <c r="H355" s="65"/>
      <c r="I355" s="65"/>
      <c r="J355" s="176"/>
    </row>
    <row r="356" spans="1:10">
      <c r="A356" s="68"/>
      <c r="B356" s="83"/>
      <c r="C356" s="65"/>
      <c r="D356" s="65"/>
      <c r="E356" s="65"/>
      <c r="F356" s="242"/>
      <c r="G356" s="242"/>
      <c r="H356" s="65"/>
      <c r="I356" s="65"/>
      <c r="J356" s="176"/>
    </row>
    <row r="357" spans="1:10">
      <c r="A357" s="68"/>
      <c r="B357" s="83"/>
      <c r="C357" s="65"/>
      <c r="D357" s="65"/>
      <c r="E357" s="65"/>
      <c r="F357" s="242"/>
      <c r="G357" s="242"/>
      <c r="H357" s="65"/>
      <c r="I357" s="65"/>
      <c r="J357" s="176"/>
    </row>
    <row r="358" spans="1:10">
      <c r="A358" s="68"/>
      <c r="B358" s="83"/>
      <c r="C358" s="65"/>
      <c r="D358" s="65"/>
      <c r="E358" s="65"/>
      <c r="F358" s="242"/>
      <c r="G358" s="242"/>
      <c r="H358" s="65"/>
      <c r="I358" s="65"/>
      <c r="J358" s="176"/>
    </row>
    <row r="359" spans="1:10">
      <c r="A359" s="68"/>
      <c r="B359" s="83"/>
      <c r="C359" s="65"/>
      <c r="D359" s="65"/>
      <c r="E359" s="65"/>
      <c r="F359" s="242"/>
      <c r="G359" s="242"/>
      <c r="H359" s="65"/>
      <c r="I359" s="65"/>
      <c r="J359" s="176"/>
    </row>
    <row r="360" spans="1:10">
      <c r="A360" s="68"/>
      <c r="B360" s="83"/>
      <c r="C360" s="65"/>
      <c r="D360" s="65"/>
      <c r="E360" s="65"/>
      <c r="F360" s="242"/>
      <c r="G360" s="242"/>
      <c r="H360" s="65"/>
      <c r="I360" s="65"/>
      <c r="J360" s="176"/>
    </row>
    <row r="361" spans="1:10">
      <c r="A361" s="68"/>
      <c r="B361" s="83"/>
      <c r="C361" s="65"/>
      <c r="D361" s="65"/>
      <c r="E361" s="65"/>
      <c r="F361" s="242"/>
      <c r="G361" s="242"/>
      <c r="H361" s="65"/>
      <c r="I361" s="65"/>
      <c r="J361" s="176"/>
    </row>
    <row r="362" spans="1:10">
      <c r="A362" s="68"/>
      <c r="B362" s="83"/>
      <c r="C362" s="65"/>
      <c r="D362" s="65"/>
      <c r="E362" s="65"/>
      <c r="F362" s="242"/>
      <c r="G362" s="242"/>
      <c r="H362" s="65"/>
      <c r="I362" s="65"/>
      <c r="J362" s="176"/>
    </row>
    <row r="363" spans="1:10">
      <c r="A363" s="68"/>
      <c r="B363" s="83"/>
      <c r="C363" s="65"/>
      <c r="D363" s="65"/>
      <c r="E363" s="65"/>
      <c r="F363" s="242"/>
      <c r="G363" s="242"/>
      <c r="H363" s="65"/>
      <c r="I363" s="65"/>
      <c r="J363" s="176"/>
    </row>
    <row r="364" spans="1:10">
      <c r="A364" s="68"/>
      <c r="B364" s="83"/>
      <c r="C364" s="65"/>
      <c r="D364" s="65"/>
      <c r="E364" s="65"/>
      <c r="F364" s="242"/>
      <c r="G364" s="242"/>
      <c r="H364" s="65"/>
      <c r="I364" s="65"/>
      <c r="J364" s="176"/>
    </row>
    <row r="365" spans="1:10">
      <c r="A365" s="68"/>
      <c r="B365" s="83"/>
      <c r="C365" s="65"/>
      <c r="D365" s="65"/>
      <c r="E365" s="65"/>
      <c r="F365" s="242"/>
      <c r="G365" s="242"/>
      <c r="H365" s="65"/>
      <c r="I365" s="65"/>
      <c r="J365" s="176"/>
    </row>
    <row r="366" spans="1:10">
      <c r="A366" s="68"/>
      <c r="B366" s="83"/>
      <c r="C366" s="65"/>
      <c r="D366" s="65"/>
      <c r="E366" s="65"/>
      <c r="F366" s="242"/>
      <c r="G366" s="242"/>
      <c r="H366" s="65"/>
      <c r="I366" s="65"/>
      <c r="J366" s="176"/>
    </row>
    <row r="367" spans="1:10">
      <c r="A367" s="68"/>
      <c r="B367" s="83"/>
      <c r="C367" s="65"/>
      <c r="D367" s="65"/>
      <c r="E367" s="65"/>
      <c r="F367" s="242"/>
      <c r="G367" s="242"/>
      <c r="H367" s="65"/>
      <c r="I367" s="65"/>
      <c r="J367" s="176"/>
    </row>
    <row r="368" spans="1:10">
      <c r="A368" s="68"/>
      <c r="B368" s="83"/>
      <c r="C368" s="65"/>
      <c r="D368" s="65"/>
      <c r="E368" s="65"/>
      <c r="F368" s="242"/>
      <c r="G368" s="242"/>
      <c r="H368" s="65"/>
      <c r="I368" s="65"/>
      <c r="J368" s="176"/>
    </row>
    <row r="369" spans="1:10">
      <c r="A369" s="68"/>
      <c r="B369" s="83"/>
      <c r="C369" s="65"/>
      <c r="D369" s="65"/>
      <c r="E369" s="65"/>
      <c r="F369" s="242"/>
      <c r="G369" s="242"/>
      <c r="H369" s="65"/>
      <c r="I369" s="65"/>
      <c r="J369" s="176"/>
    </row>
    <row r="370" spans="1:10">
      <c r="A370" s="68"/>
      <c r="B370" s="83"/>
      <c r="C370" s="65"/>
      <c r="D370" s="65"/>
      <c r="E370" s="65"/>
      <c r="F370" s="242"/>
      <c r="G370" s="242"/>
      <c r="H370" s="65"/>
      <c r="I370" s="65"/>
      <c r="J370" s="176"/>
    </row>
    <row r="371" spans="1:10">
      <c r="A371" s="68"/>
      <c r="B371" s="83"/>
      <c r="C371" s="65"/>
      <c r="D371" s="65"/>
      <c r="E371" s="65"/>
      <c r="F371" s="242"/>
      <c r="G371" s="242"/>
      <c r="H371" s="65"/>
      <c r="I371" s="65"/>
      <c r="J371" s="176"/>
    </row>
    <row r="372" spans="1:10">
      <c r="A372" s="68"/>
      <c r="B372" s="83"/>
      <c r="C372" s="65"/>
      <c r="D372" s="65"/>
      <c r="E372" s="65"/>
      <c r="F372" s="242"/>
      <c r="G372" s="242"/>
      <c r="H372" s="65"/>
      <c r="I372" s="65"/>
      <c r="J372" s="176"/>
    </row>
    <row r="373" spans="1:10">
      <c r="A373" s="68"/>
      <c r="B373" s="83"/>
      <c r="C373" s="65"/>
      <c r="D373" s="65"/>
      <c r="E373" s="65"/>
      <c r="F373" s="242"/>
      <c r="G373" s="242"/>
      <c r="H373" s="65"/>
      <c r="I373" s="65"/>
      <c r="J373" s="176"/>
    </row>
    <row r="374" spans="1:10">
      <c r="A374" s="68"/>
      <c r="B374" s="83"/>
      <c r="C374" s="65"/>
      <c r="D374" s="65"/>
      <c r="E374" s="65"/>
      <c r="F374" s="242"/>
      <c r="G374" s="242"/>
      <c r="H374" s="65"/>
      <c r="I374" s="65"/>
      <c r="J374" s="176"/>
    </row>
    <row r="375" spans="1:10">
      <c r="A375" s="68"/>
      <c r="B375" s="83"/>
      <c r="C375" s="65"/>
      <c r="D375" s="65"/>
      <c r="E375" s="65"/>
      <c r="F375" s="242"/>
      <c r="G375" s="242"/>
      <c r="H375" s="65"/>
      <c r="I375" s="65"/>
      <c r="J375" s="176"/>
    </row>
    <row r="376" spans="1:10">
      <c r="A376" s="68"/>
      <c r="B376" s="83"/>
      <c r="C376" s="65"/>
      <c r="D376" s="65"/>
      <c r="E376" s="65"/>
      <c r="F376" s="242"/>
      <c r="G376" s="242"/>
      <c r="H376" s="65"/>
      <c r="I376" s="65"/>
      <c r="J376" s="176"/>
    </row>
    <row r="377" spans="1:10">
      <c r="A377" s="68"/>
      <c r="B377" s="83"/>
      <c r="C377" s="65"/>
      <c r="D377" s="65"/>
      <c r="E377" s="65"/>
      <c r="F377" s="242"/>
      <c r="G377" s="242"/>
      <c r="H377" s="65"/>
      <c r="I377" s="65"/>
      <c r="J377" s="176"/>
    </row>
    <row r="378" spans="1:10">
      <c r="A378" s="68"/>
      <c r="B378" s="83"/>
      <c r="C378" s="65"/>
      <c r="D378" s="65"/>
      <c r="E378" s="65"/>
      <c r="F378" s="242"/>
      <c r="G378" s="242"/>
      <c r="H378" s="65"/>
      <c r="I378" s="65"/>
      <c r="J378" s="176"/>
    </row>
    <row r="379" spans="1:10">
      <c r="A379" s="68"/>
      <c r="B379" s="83"/>
      <c r="C379" s="65"/>
      <c r="D379" s="65"/>
      <c r="E379" s="65"/>
      <c r="F379" s="242"/>
      <c r="G379" s="242"/>
      <c r="H379" s="65"/>
      <c r="I379" s="65"/>
      <c r="J379" s="176"/>
    </row>
    <row r="380" spans="1:10">
      <c r="A380" s="68"/>
      <c r="B380" s="83"/>
      <c r="C380" s="65"/>
      <c r="D380" s="65"/>
      <c r="E380" s="65"/>
      <c r="F380" s="242"/>
      <c r="G380" s="242"/>
      <c r="H380" s="65"/>
      <c r="I380" s="65"/>
      <c r="J380" s="176"/>
    </row>
    <row r="381" spans="1:10">
      <c r="A381" s="68"/>
      <c r="B381" s="83"/>
      <c r="C381" s="65"/>
      <c r="D381" s="65"/>
      <c r="E381" s="65"/>
      <c r="F381" s="242"/>
      <c r="G381" s="242"/>
      <c r="H381" s="65"/>
      <c r="I381" s="65"/>
      <c r="J381" s="176"/>
    </row>
    <row r="382" spans="1:10">
      <c r="A382" s="68"/>
      <c r="B382" s="83"/>
      <c r="C382" s="65"/>
      <c r="D382" s="65"/>
      <c r="E382" s="65"/>
      <c r="F382" s="242"/>
      <c r="G382" s="242"/>
      <c r="H382" s="65"/>
      <c r="I382" s="65"/>
      <c r="J382" s="176"/>
    </row>
    <row r="383" spans="1:10">
      <c r="A383" s="68"/>
      <c r="B383" s="83"/>
      <c r="C383" s="65"/>
      <c r="D383" s="65"/>
      <c r="E383" s="65"/>
      <c r="F383" s="242"/>
      <c r="G383" s="242"/>
      <c r="H383" s="65"/>
      <c r="I383" s="65"/>
      <c r="J383" s="176"/>
    </row>
    <row r="384" spans="1:10">
      <c r="A384" s="68"/>
      <c r="B384" s="83"/>
      <c r="C384" s="65"/>
      <c r="D384" s="65"/>
      <c r="E384" s="65"/>
      <c r="F384" s="242"/>
      <c r="G384" s="242"/>
      <c r="H384" s="65"/>
      <c r="I384" s="65"/>
      <c r="J384" s="176"/>
    </row>
    <row r="385" spans="1:10">
      <c r="A385" s="68"/>
      <c r="B385" s="83"/>
      <c r="C385" s="65"/>
      <c r="D385" s="65"/>
      <c r="E385" s="65"/>
      <c r="F385" s="242"/>
      <c r="G385" s="242"/>
      <c r="H385" s="65"/>
      <c r="I385" s="65"/>
      <c r="J385" s="176"/>
    </row>
    <row r="386" spans="1:10">
      <c r="A386" s="68"/>
      <c r="B386" s="83"/>
      <c r="C386" s="65"/>
      <c r="D386" s="65"/>
      <c r="E386" s="65"/>
      <c r="F386" s="242"/>
      <c r="G386" s="242"/>
      <c r="H386" s="65"/>
      <c r="I386" s="65"/>
      <c r="J386" s="176"/>
    </row>
    <row r="387" spans="1:10">
      <c r="A387" s="68"/>
      <c r="B387" s="83"/>
      <c r="C387" s="65"/>
      <c r="D387" s="65"/>
      <c r="E387" s="65"/>
      <c r="F387" s="242"/>
      <c r="G387" s="242"/>
      <c r="H387" s="65"/>
      <c r="I387" s="65"/>
      <c r="J387" s="176"/>
    </row>
    <row r="388" spans="1:10">
      <c r="A388" s="68"/>
      <c r="B388" s="83"/>
      <c r="C388" s="65"/>
      <c r="D388" s="65"/>
      <c r="E388" s="65"/>
      <c r="F388" s="242"/>
      <c r="G388" s="242"/>
      <c r="H388" s="65"/>
      <c r="I388" s="65"/>
      <c r="J388" s="176"/>
    </row>
    <row r="389" spans="1:10">
      <c r="A389" s="68"/>
      <c r="B389" s="83"/>
      <c r="C389" s="65"/>
      <c r="D389" s="65"/>
      <c r="E389" s="65"/>
      <c r="F389" s="242"/>
      <c r="G389" s="242"/>
      <c r="H389" s="65"/>
      <c r="I389" s="65"/>
      <c r="J389" s="176"/>
    </row>
    <row r="390" spans="1:10">
      <c r="A390" s="68"/>
      <c r="B390" s="83"/>
      <c r="C390" s="65"/>
      <c r="D390" s="65"/>
      <c r="E390" s="65"/>
      <c r="F390" s="242"/>
      <c r="G390" s="242"/>
      <c r="H390" s="65"/>
      <c r="I390" s="65"/>
      <c r="J390" s="176"/>
    </row>
    <row r="391" spans="1:10">
      <c r="A391" s="68"/>
      <c r="B391" s="83"/>
      <c r="C391" s="65"/>
      <c r="D391" s="65"/>
      <c r="E391" s="65"/>
      <c r="F391" s="242"/>
      <c r="G391" s="242"/>
      <c r="H391" s="65"/>
      <c r="I391" s="65"/>
      <c r="J391" s="176"/>
    </row>
    <row r="392" spans="1:10">
      <c r="A392" s="68"/>
      <c r="B392" s="83"/>
      <c r="C392" s="65"/>
      <c r="D392" s="65"/>
      <c r="E392" s="65"/>
      <c r="F392" s="242"/>
      <c r="G392" s="242"/>
      <c r="H392" s="65"/>
      <c r="I392" s="65"/>
      <c r="J392" s="176"/>
    </row>
    <row r="393" spans="1:10">
      <c r="A393" s="68"/>
      <c r="B393" s="83"/>
      <c r="C393" s="65"/>
      <c r="D393" s="65"/>
      <c r="E393" s="65"/>
      <c r="F393" s="242"/>
      <c r="G393" s="242"/>
      <c r="H393" s="65"/>
      <c r="I393" s="65"/>
      <c r="J393" s="176"/>
    </row>
    <row r="394" spans="1:10">
      <c r="A394" s="68"/>
      <c r="B394" s="83"/>
      <c r="C394" s="65"/>
      <c r="D394" s="65"/>
      <c r="E394" s="65"/>
      <c r="F394" s="242"/>
      <c r="G394" s="242"/>
      <c r="H394" s="65"/>
      <c r="I394" s="65"/>
      <c r="J394" s="176"/>
    </row>
    <row r="395" spans="1:10">
      <c r="A395" s="68"/>
      <c r="B395" s="83"/>
      <c r="C395" s="65"/>
      <c r="D395" s="65"/>
      <c r="E395" s="65"/>
      <c r="F395" s="242"/>
      <c r="G395" s="242"/>
      <c r="H395" s="65"/>
      <c r="I395" s="65"/>
      <c r="J395" s="176"/>
    </row>
    <row r="396" spans="1:10">
      <c r="A396" s="68"/>
      <c r="B396" s="83"/>
      <c r="C396" s="65"/>
      <c r="D396" s="65"/>
      <c r="E396" s="65"/>
      <c r="F396" s="242"/>
      <c r="G396" s="242"/>
      <c r="H396" s="65"/>
      <c r="I396" s="65"/>
      <c r="J396" s="176"/>
    </row>
    <row r="397" spans="1:10">
      <c r="A397" s="68"/>
      <c r="B397" s="83"/>
      <c r="C397" s="65"/>
      <c r="D397" s="65"/>
      <c r="E397" s="65"/>
      <c r="F397" s="242"/>
      <c r="G397" s="242"/>
      <c r="H397" s="65"/>
      <c r="I397" s="65"/>
      <c r="J397" s="176"/>
    </row>
    <row r="398" spans="1:10">
      <c r="A398" s="68"/>
      <c r="B398" s="83"/>
      <c r="C398" s="65"/>
      <c r="D398" s="65"/>
      <c r="E398" s="65"/>
      <c r="F398" s="242"/>
      <c r="G398" s="242"/>
      <c r="H398" s="65"/>
      <c r="I398" s="65"/>
      <c r="J398" s="176"/>
    </row>
    <row r="399" spans="1:10">
      <c r="A399" s="68"/>
      <c r="B399" s="83"/>
      <c r="C399" s="65"/>
      <c r="D399" s="65"/>
      <c r="E399" s="65"/>
      <c r="F399" s="242"/>
      <c r="G399" s="242"/>
      <c r="H399" s="65"/>
      <c r="I399" s="65"/>
      <c r="J399" s="176"/>
    </row>
    <row r="400" spans="1:10">
      <c r="A400" s="68"/>
      <c r="B400" s="83"/>
      <c r="C400" s="65"/>
      <c r="D400" s="65"/>
      <c r="E400" s="65"/>
      <c r="F400" s="242"/>
      <c r="G400" s="242"/>
      <c r="H400" s="65"/>
      <c r="I400" s="65"/>
      <c r="J400" s="176"/>
    </row>
    <row r="401" spans="1:10">
      <c r="A401" s="68"/>
      <c r="B401" s="83"/>
      <c r="C401" s="65"/>
      <c r="D401" s="65"/>
      <c r="E401" s="65"/>
      <c r="F401" s="242"/>
      <c r="G401" s="242"/>
      <c r="H401" s="65"/>
      <c r="I401" s="65"/>
      <c r="J401" s="176"/>
    </row>
    <row r="402" spans="1:10">
      <c r="A402" s="68"/>
      <c r="B402" s="83"/>
      <c r="C402" s="65"/>
      <c r="D402" s="65"/>
      <c r="E402" s="65"/>
      <c r="F402" s="242"/>
      <c r="G402" s="242"/>
      <c r="H402" s="65"/>
      <c r="I402" s="65"/>
      <c r="J402" s="176"/>
    </row>
    <row r="403" spans="1:10">
      <c r="A403" s="68"/>
      <c r="B403" s="83"/>
      <c r="C403" s="65"/>
      <c r="D403" s="65"/>
      <c r="E403" s="65"/>
      <c r="F403" s="242"/>
      <c r="G403" s="242"/>
      <c r="H403" s="65"/>
      <c r="I403" s="65"/>
      <c r="J403" s="176"/>
    </row>
    <row r="404" spans="1:10">
      <c r="A404" s="68"/>
      <c r="B404" s="83"/>
      <c r="C404" s="65"/>
      <c r="D404" s="65"/>
      <c r="E404" s="65"/>
      <c r="F404" s="242"/>
      <c r="G404" s="242"/>
      <c r="H404" s="65"/>
      <c r="I404" s="65"/>
      <c r="J404" s="176"/>
    </row>
    <row r="405" spans="1:10">
      <c r="A405" s="68"/>
      <c r="B405" s="83"/>
      <c r="C405" s="65"/>
      <c r="D405" s="65"/>
      <c r="E405" s="65"/>
      <c r="F405" s="242"/>
      <c r="G405" s="242"/>
      <c r="H405" s="65"/>
      <c r="I405" s="65"/>
      <c r="J405" s="176"/>
    </row>
    <row r="406" spans="1:10">
      <c r="A406" s="68"/>
      <c r="B406" s="83"/>
      <c r="C406" s="65"/>
      <c r="D406" s="65"/>
      <c r="E406" s="65"/>
      <c r="F406" s="242"/>
      <c r="G406" s="242"/>
      <c r="H406" s="65"/>
      <c r="I406" s="65"/>
      <c r="J406" s="176"/>
    </row>
    <row r="407" spans="1:10">
      <c r="A407" s="68"/>
      <c r="B407" s="83"/>
      <c r="C407" s="65"/>
      <c r="D407" s="65"/>
      <c r="E407" s="65"/>
      <c r="F407" s="242"/>
      <c r="G407" s="242"/>
      <c r="H407" s="65"/>
      <c r="I407" s="65"/>
      <c r="J407" s="176"/>
    </row>
    <row r="408" spans="1:10">
      <c r="A408" s="68"/>
      <c r="B408" s="83"/>
      <c r="C408" s="65"/>
      <c r="D408" s="65"/>
      <c r="E408" s="65"/>
      <c r="F408" s="242"/>
      <c r="G408" s="242"/>
      <c r="H408" s="65"/>
      <c r="I408" s="65"/>
      <c r="J408" s="176"/>
    </row>
    <row r="409" spans="1:10">
      <c r="A409" s="68"/>
      <c r="B409" s="83"/>
      <c r="C409" s="65"/>
      <c r="D409" s="65"/>
      <c r="E409" s="65"/>
      <c r="F409" s="242"/>
      <c r="G409" s="242"/>
      <c r="H409" s="65"/>
      <c r="I409" s="65"/>
      <c r="J409" s="176"/>
    </row>
    <row r="410" spans="1:10">
      <c r="A410" s="68"/>
      <c r="B410" s="83"/>
      <c r="C410" s="65"/>
      <c r="D410" s="65"/>
      <c r="E410" s="65"/>
      <c r="F410" s="242"/>
      <c r="G410" s="242"/>
      <c r="H410" s="65"/>
      <c r="I410" s="65"/>
      <c r="J410" s="176"/>
    </row>
    <row r="411" spans="1:10">
      <c r="A411" s="68"/>
      <c r="B411" s="83"/>
      <c r="C411" s="65"/>
      <c r="D411" s="65"/>
      <c r="E411" s="65"/>
      <c r="F411" s="242"/>
      <c r="G411" s="242"/>
      <c r="H411" s="65"/>
      <c r="I411" s="65"/>
      <c r="J411" s="176"/>
    </row>
    <row r="412" spans="1:10">
      <c r="A412" s="68"/>
      <c r="B412" s="83"/>
      <c r="C412" s="65"/>
      <c r="D412" s="65"/>
      <c r="E412" s="65"/>
      <c r="F412" s="242"/>
      <c r="G412" s="242"/>
      <c r="H412" s="65"/>
      <c r="I412" s="65"/>
      <c r="J412" s="176"/>
    </row>
    <row r="413" spans="1:10">
      <c r="A413" s="68"/>
      <c r="B413" s="83"/>
      <c r="C413" s="65"/>
      <c r="D413" s="65"/>
      <c r="E413" s="65"/>
      <c r="F413" s="242"/>
      <c r="G413" s="242"/>
      <c r="H413" s="65"/>
      <c r="I413" s="65"/>
      <c r="J413" s="176"/>
    </row>
    <row r="414" spans="1:10">
      <c r="A414" s="68"/>
      <c r="B414" s="83"/>
      <c r="C414" s="65"/>
      <c r="D414" s="65"/>
      <c r="E414" s="65"/>
      <c r="F414" s="242"/>
      <c r="G414" s="242"/>
      <c r="H414" s="65"/>
      <c r="I414" s="65"/>
      <c r="J414" s="176"/>
    </row>
    <row r="415" spans="1:10">
      <c r="A415" s="68"/>
      <c r="B415" s="83"/>
      <c r="C415" s="65"/>
      <c r="D415" s="65"/>
      <c r="E415" s="65"/>
      <c r="F415" s="242"/>
      <c r="G415" s="242"/>
      <c r="H415" s="65"/>
      <c r="I415" s="65"/>
      <c r="J415" s="176"/>
    </row>
    <row r="416" spans="1:10">
      <c r="A416" s="68"/>
      <c r="B416" s="83"/>
      <c r="C416" s="65"/>
      <c r="D416" s="65"/>
      <c r="E416" s="65"/>
      <c r="F416" s="242"/>
      <c r="G416" s="242"/>
      <c r="H416" s="65"/>
      <c r="I416" s="65"/>
      <c r="J416" s="176"/>
    </row>
    <row r="417" spans="1:10">
      <c r="A417" s="68"/>
      <c r="B417" s="83"/>
      <c r="C417" s="65"/>
      <c r="D417" s="65"/>
      <c r="E417" s="65"/>
      <c r="F417" s="242"/>
      <c r="G417" s="242"/>
      <c r="H417" s="65"/>
      <c r="I417" s="65"/>
      <c r="J417" s="176"/>
    </row>
    <row r="418" spans="1:10">
      <c r="A418" s="68"/>
      <c r="B418" s="83"/>
      <c r="C418" s="65"/>
      <c r="D418" s="65"/>
      <c r="E418" s="65"/>
      <c r="F418" s="242"/>
      <c r="G418" s="242"/>
      <c r="H418" s="65"/>
      <c r="I418" s="65"/>
      <c r="J418" s="176"/>
    </row>
    <row r="419" spans="1:10">
      <c r="A419" s="68"/>
      <c r="B419" s="83"/>
      <c r="C419" s="65"/>
      <c r="D419" s="65"/>
      <c r="E419" s="65"/>
      <c r="F419" s="242"/>
      <c r="G419" s="242"/>
      <c r="H419" s="65"/>
      <c r="I419" s="65"/>
      <c r="J419" s="176"/>
    </row>
    <row r="420" spans="1:10">
      <c r="A420" s="68"/>
      <c r="B420" s="83"/>
      <c r="C420" s="65"/>
      <c r="D420" s="65"/>
      <c r="E420" s="65"/>
      <c r="F420" s="242"/>
      <c r="G420" s="242"/>
      <c r="H420" s="65"/>
      <c r="I420" s="65"/>
      <c r="J420" s="176"/>
    </row>
    <row r="421" spans="1:10">
      <c r="A421" s="68"/>
      <c r="B421" s="83"/>
      <c r="C421" s="65"/>
      <c r="D421" s="65"/>
      <c r="E421" s="65"/>
      <c r="F421" s="242"/>
      <c r="G421" s="242"/>
      <c r="H421" s="65"/>
      <c r="I421" s="65"/>
      <c r="J421" s="176"/>
    </row>
    <row r="422" spans="1:10">
      <c r="A422" s="68"/>
      <c r="B422" s="83"/>
      <c r="C422" s="65"/>
      <c r="D422" s="65"/>
      <c r="E422" s="65"/>
      <c r="F422" s="242"/>
      <c r="G422" s="242"/>
      <c r="H422" s="65"/>
      <c r="I422" s="65"/>
      <c r="J422" s="176"/>
    </row>
    <row r="423" spans="1:10">
      <c r="A423" s="68"/>
      <c r="B423" s="83"/>
      <c r="C423" s="65"/>
      <c r="D423" s="65"/>
      <c r="E423" s="65"/>
      <c r="F423" s="242"/>
      <c r="G423" s="242"/>
      <c r="H423" s="65"/>
      <c r="I423" s="65"/>
      <c r="J423" s="176"/>
    </row>
    <row r="424" spans="1:10">
      <c r="A424" s="68"/>
      <c r="B424" s="83"/>
      <c r="C424" s="65"/>
      <c r="D424" s="65"/>
      <c r="E424" s="65"/>
      <c r="F424" s="242"/>
      <c r="G424" s="242"/>
      <c r="H424" s="65"/>
      <c r="I424" s="65"/>
      <c r="J424" s="176"/>
    </row>
    <row r="425" spans="1:10">
      <c r="A425" s="68"/>
      <c r="B425" s="83"/>
      <c r="C425" s="65"/>
      <c r="D425" s="65"/>
      <c r="E425" s="65"/>
      <c r="F425" s="242"/>
      <c r="G425" s="242"/>
      <c r="H425" s="65"/>
      <c r="I425" s="65"/>
      <c r="J425" s="176"/>
    </row>
    <row r="426" spans="1:10">
      <c r="A426" s="68"/>
      <c r="B426" s="83"/>
      <c r="C426" s="65"/>
      <c r="D426" s="65"/>
      <c r="E426" s="65"/>
      <c r="F426" s="242"/>
      <c r="G426" s="242"/>
      <c r="H426" s="65"/>
      <c r="I426" s="65"/>
      <c r="J426" s="176"/>
    </row>
    <row r="427" spans="1:10">
      <c r="A427" s="68"/>
      <c r="B427" s="83"/>
      <c r="C427" s="65"/>
      <c r="D427" s="65"/>
      <c r="E427" s="65"/>
      <c r="F427" s="242"/>
      <c r="G427" s="242"/>
      <c r="H427" s="65"/>
      <c r="I427" s="65"/>
      <c r="J427" s="176"/>
    </row>
    <row r="428" spans="1:10">
      <c r="A428" s="68"/>
      <c r="B428" s="83"/>
      <c r="C428" s="65"/>
      <c r="D428" s="65"/>
      <c r="E428" s="65"/>
      <c r="F428" s="242"/>
      <c r="G428" s="242"/>
      <c r="H428" s="65"/>
      <c r="I428" s="65"/>
      <c r="J428" s="176"/>
    </row>
    <row r="429" spans="1:10">
      <c r="A429" s="68"/>
      <c r="B429" s="83"/>
      <c r="C429" s="65"/>
      <c r="D429" s="65"/>
      <c r="E429" s="65"/>
      <c r="F429" s="242"/>
      <c r="G429" s="242"/>
      <c r="H429" s="65"/>
      <c r="I429" s="65"/>
      <c r="J429" s="176"/>
    </row>
    <row r="430" spans="1:10">
      <c r="A430" s="68"/>
      <c r="B430" s="83"/>
      <c r="C430" s="65"/>
      <c r="D430" s="65"/>
      <c r="E430" s="65"/>
      <c r="F430" s="242"/>
      <c r="G430" s="242"/>
      <c r="H430" s="65"/>
      <c r="I430" s="65"/>
      <c r="J430" s="176"/>
    </row>
    <row r="431" spans="1:10">
      <c r="A431" s="68"/>
      <c r="B431" s="83"/>
      <c r="C431" s="65"/>
      <c r="D431" s="65"/>
      <c r="E431" s="65"/>
      <c r="F431" s="242"/>
      <c r="G431" s="242"/>
      <c r="H431" s="65"/>
      <c r="I431" s="65"/>
      <c r="J431" s="176"/>
    </row>
    <row r="432" spans="1:10">
      <c r="A432" s="68"/>
      <c r="B432" s="83"/>
      <c r="C432" s="65"/>
      <c r="D432" s="65"/>
      <c r="E432" s="65"/>
      <c r="F432" s="242"/>
      <c r="G432" s="242"/>
      <c r="H432" s="65"/>
      <c r="I432" s="65"/>
      <c r="J432" s="176"/>
    </row>
    <row r="433" spans="1:10">
      <c r="A433" s="68"/>
      <c r="B433" s="83"/>
      <c r="C433" s="65"/>
      <c r="D433" s="65"/>
      <c r="E433" s="65"/>
      <c r="F433" s="242"/>
      <c r="G433" s="242"/>
      <c r="H433" s="65"/>
      <c r="I433" s="65"/>
      <c r="J433" s="176"/>
    </row>
    <row r="434" spans="1:10">
      <c r="A434" s="68"/>
      <c r="B434" s="83"/>
      <c r="C434" s="65"/>
      <c r="D434" s="65"/>
      <c r="E434" s="65"/>
      <c r="F434" s="242"/>
      <c r="G434" s="242"/>
      <c r="H434" s="65"/>
      <c r="I434" s="65"/>
      <c r="J434" s="176"/>
    </row>
    <row r="435" spans="1:10">
      <c r="A435" s="68"/>
      <c r="B435" s="83"/>
      <c r="C435" s="65"/>
      <c r="D435" s="65"/>
      <c r="E435" s="65"/>
      <c r="F435" s="242"/>
      <c r="G435" s="242"/>
      <c r="H435" s="65"/>
      <c r="I435" s="65"/>
      <c r="J435" s="176"/>
    </row>
    <row r="436" spans="1:10">
      <c r="A436" s="68"/>
      <c r="B436" s="83"/>
      <c r="C436" s="65"/>
      <c r="D436" s="65"/>
      <c r="E436" s="65"/>
      <c r="F436" s="242"/>
      <c r="G436" s="242"/>
      <c r="H436" s="65"/>
      <c r="I436" s="65"/>
      <c r="J436" s="176"/>
    </row>
    <row r="437" spans="1:10">
      <c r="A437" s="68"/>
      <c r="B437" s="83"/>
      <c r="C437" s="65"/>
      <c r="D437" s="65"/>
      <c r="E437" s="65"/>
      <c r="F437" s="242"/>
      <c r="G437" s="242"/>
      <c r="H437" s="65"/>
      <c r="I437" s="65"/>
      <c r="J437" s="176"/>
    </row>
    <row r="438" spans="1:10">
      <c r="A438" s="68"/>
      <c r="B438" s="83"/>
      <c r="C438" s="65"/>
      <c r="D438" s="65"/>
      <c r="E438" s="65"/>
      <c r="F438" s="242"/>
      <c r="G438" s="242"/>
      <c r="H438" s="65"/>
      <c r="I438" s="65"/>
      <c r="J438" s="176"/>
    </row>
    <row r="439" spans="1:10">
      <c r="A439" s="68"/>
      <c r="B439" s="83"/>
      <c r="C439" s="65"/>
      <c r="D439" s="65"/>
      <c r="E439" s="65"/>
      <c r="F439" s="242"/>
      <c r="G439" s="242"/>
      <c r="H439" s="65"/>
      <c r="I439" s="65"/>
      <c r="J439" s="176"/>
    </row>
    <row r="440" spans="1:10">
      <c r="A440" s="68"/>
      <c r="B440" s="83"/>
      <c r="C440" s="65"/>
      <c r="D440" s="65"/>
      <c r="E440" s="65"/>
      <c r="F440" s="242"/>
      <c r="G440" s="242"/>
      <c r="H440" s="65"/>
      <c r="I440" s="65"/>
      <c r="J440" s="176"/>
    </row>
    <row r="441" spans="1:10">
      <c r="A441" s="68"/>
      <c r="B441" s="83"/>
      <c r="C441" s="65"/>
      <c r="D441" s="65"/>
      <c r="E441" s="65"/>
      <c r="F441" s="242"/>
      <c r="G441" s="242"/>
      <c r="H441" s="65"/>
      <c r="I441" s="65"/>
      <c r="J441" s="176"/>
    </row>
    <row r="442" spans="1:10">
      <c r="A442" s="68"/>
      <c r="B442" s="83"/>
      <c r="C442" s="65"/>
      <c r="D442" s="65"/>
      <c r="E442" s="65"/>
      <c r="F442" s="242"/>
      <c r="G442" s="242"/>
      <c r="H442" s="65"/>
      <c r="I442" s="65"/>
      <c r="J442" s="176"/>
    </row>
    <row r="443" spans="1:10">
      <c r="A443" s="68"/>
      <c r="B443" s="83"/>
      <c r="C443" s="65"/>
      <c r="D443" s="65"/>
      <c r="E443" s="65"/>
      <c r="F443" s="242"/>
      <c r="G443" s="242"/>
      <c r="H443" s="65"/>
      <c r="I443" s="65"/>
      <c r="J443" s="176"/>
    </row>
    <row r="444" spans="1:10">
      <c r="A444" s="68"/>
      <c r="B444" s="83"/>
      <c r="C444" s="65"/>
      <c r="D444" s="65"/>
      <c r="E444" s="65"/>
      <c r="F444" s="242"/>
      <c r="G444" s="242"/>
      <c r="H444" s="65"/>
      <c r="I444" s="65"/>
      <c r="J444" s="176"/>
    </row>
    <row r="445" spans="1:10">
      <c r="A445" s="68"/>
      <c r="B445" s="83"/>
      <c r="C445" s="65"/>
      <c r="D445" s="65"/>
      <c r="E445" s="65"/>
      <c r="F445" s="242"/>
      <c r="G445" s="242"/>
      <c r="H445" s="65"/>
      <c r="I445" s="65"/>
      <c r="J445" s="176"/>
    </row>
    <row r="446" spans="1:10">
      <c r="A446" s="68"/>
      <c r="B446" s="83"/>
      <c r="C446" s="65"/>
      <c r="D446" s="65"/>
      <c r="E446" s="65"/>
      <c r="F446" s="242"/>
      <c r="G446" s="242"/>
      <c r="H446" s="65"/>
      <c r="I446" s="65"/>
      <c r="J446" s="176"/>
    </row>
    <row r="447" spans="1:10">
      <c r="A447" s="68"/>
      <c r="B447" s="83"/>
      <c r="C447" s="65"/>
      <c r="D447" s="65"/>
      <c r="E447" s="65"/>
      <c r="F447" s="242"/>
      <c r="G447" s="242"/>
      <c r="H447" s="65"/>
      <c r="I447" s="65"/>
      <c r="J447" s="176"/>
    </row>
    <row r="448" spans="1:10">
      <c r="A448" s="68"/>
      <c r="B448" s="83"/>
      <c r="C448" s="65"/>
      <c r="D448" s="65"/>
      <c r="E448" s="65"/>
      <c r="F448" s="242"/>
      <c r="G448" s="242"/>
      <c r="H448" s="65"/>
      <c r="I448" s="65"/>
      <c r="J448" s="176"/>
    </row>
    <row r="449" spans="1:10">
      <c r="A449" s="68"/>
      <c r="B449" s="83"/>
      <c r="C449" s="65"/>
      <c r="D449" s="65"/>
      <c r="E449" s="65"/>
      <c r="F449" s="242"/>
      <c r="G449" s="242"/>
      <c r="H449" s="65"/>
      <c r="I449" s="65"/>
      <c r="J449" s="176"/>
    </row>
    <row r="450" spans="1:10">
      <c r="A450" s="68"/>
      <c r="B450" s="83"/>
      <c r="C450" s="65"/>
      <c r="D450" s="65"/>
      <c r="E450" s="65"/>
      <c r="F450" s="242"/>
      <c r="G450" s="242"/>
      <c r="H450" s="65"/>
      <c r="I450" s="65"/>
      <c r="J450" s="176"/>
    </row>
    <row r="451" spans="1:10">
      <c r="A451" s="68"/>
      <c r="B451" s="83"/>
      <c r="C451" s="65"/>
      <c r="D451" s="65"/>
      <c r="E451" s="65"/>
      <c r="F451" s="242"/>
      <c r="G451" s="242"/>
      <c r="H451" s="65"/>
      <c r="I451" s="65"/>
      <c r="J451" s="176"/>
    </row>
    <row r="452" spans="1:10">
      <c r="A452" s="68"/>
      <c r="B452" s="83"/>
      <c r="C452" s="65"/>
      <c r="D452" s="65"/>
      <c r="E452" s="65"/>
      <c r="F452" s="242"/>
      <c r="G452" s="242"/>
      <c r="H452" s="65"/>
      <c r="I452" s="65"/>
      <c r="J452" s="176"/>
    </row>
    <row r="453" spans="1:10">
      <c r="A453" s="68"/>
      <c r="B453" s="83"/>
      <c r="C453" s="65"/>
      <c r="D453" s="65"/>
      <c r="E453" s="65"/>
      <c r="F453" s="242"/>
      <c r="G453" s="242"/>
      <c r="H453" s="65"/>
      <c r="I453" s="65"/>
      <c r="J453" s="176"/>
    </row>
    <row r="454" spans="1:10">
      <c r="A454" s="68"/>
      <c r="B454" s="83"/>
      <c r="C454" s="65"/>
      <c r="D454" s="65"/>
      <c r="E454" s="65"/>
      <c r="F454" s="242"/>
      <c r="G454" s="242"/>
      <c r="H454" s="65"/>
      <c r="I454" s="65"/>
      <c r="J454" s="176"/>
    </row>
    <row r="455" spans="1:10">
      <c r="A455" s="68"/>
      <c r="B455" s="83"/>
      <c r="C455" s="65"/>
      <c r="D455" s="65"/>
      <c r="E455" s="65"/>
      <c r="F455" s="242"/>
      <c r="G455" s="242"/>
      <c r="H455" s="65"/>
      <c r="I455" s="65"/>
      <c r="J455" s="176"/>
    </row>
    <row r="456" spans="1:10">
      <c r="A456" s="68"/>
      <c r="B456" s="83"/>
      <c r="C456" s="65"/>
      <c r="D456" s="65"/>
      <c r="E456" s="65"/>
      <c r="F456" s="242"/>
      <c r="G456" s="242"/>
      <c r="H456" s="65"/>
      <c r="I456" s="65"/>
      <c r="J456" s="176"/>
    </row>
    <row r="457" spans="1:10">
      <c r="A457" s="68"/>
      <c r="B457" s="83"/>
      <c r="C457" s="65"/>
      <c r="D457" s="65"/>
      <c r="E457" s="65"/>
      <c r="F457" s="242"/>
      <c r="G457" s="242"/>
      <c r="H457" s="65"/>
      <c r="I457" s="65"/>
      <c r="J457" s="176"/>
    </row>
    <row r="458" spans="1:10">
      <c r="A458" s="68"/>
      <c r="B458" s="83"/>
      <c r="C458" s="65"/>
      <c r="D458" s="65"/>
      <c r="E458" s="65"/>
      <c r="F458" s="242"/>
      <c r="G458" s="242"/>
      <c r="H458" s="65"/>
      <c r="I458" s="65"/>
      <c r="J458" s="176"/>
    </row>
    <row r="459" spans="1:10">
      <c r="A459" s="68"/>
      <c r="B459" s="83"/>
      <c r="C459" s="65"/>
      <c r="D459" s="65"/>
      <c r="E459" s="65"/>
      <c r="F459" s="242"/>
      <c r="G459" s="242"/>
      <c r="H459" s="65"/>
      <c r="I459" s="65"/>
      <c r="J459" s="176"/>
    </row>
    <row r="460" spans="1:10">
      <c r="A460" s="68"/>
      <c r="B460" s="83"/>
      <c r="C460" s="65"/>
      <c r="D460" s="65"/>
      <c r="E460" s="65"/>
      <c r="F460" s="242"/>
      <c r="G460" s="242"/>
      <c r="H460" s="65"/>
      <c r="I460" s="65"/>
      <c r="J460" s="176"/>
    </row>
    <row r="461" spans="1:10">
      <c r="A461" s="68"/>
      <c r="B461" s="83"/>
      <c r="C461" s="65"/>
      <c r="D461" s="65"/>
      <c r="E461" s="65"/>
      <c r="F461" s="242"/>
      <c r="G461" s="242"/>
      <c r="H461" s="65"/>
      <c r="I461" s="65"/>
      <c r="J461" s="176"/>
    </row>
    <row r="462" spans="1:10">
      <c r="A462" s="68"/>
      <c r="B462" s="83"/>
      <c r="C462" s="65"/>
      <c r="D462" s="65"/>
      <c r="E462" s="65"/>
      <c r="F462" s="242"/>
      <c r="G462" s="242"/>
      <c r="H462" s="65"/>
      <c r="I462" s="65"/>
      <c r="J462" s="176"/>
    </row>
    <row r="463" spans="1:10">
      <c r="A463" s="68"/>
      <c r="B463" s="83"/>
      <c r="C463" s="65"/>
      <c r="D463" s="65"/>
      <c r="E463" s="65"/>
      <c r="F463" s="242"/>
      <c r="G463" s="242"/>
      <c r="H463" s="65"/>
      <c r="I463" s="65"/>
      <c r="J463" s="176"/>
    </row>
    <row r="464" spans="1:10">
      <c r="A464" s="68"/>
      <c r="B464" s="83"/>
      <c r="C464" s="65"/>
      <c r="D464" s="65"/>
      <c r="E464" s="65"/>
      <c r="F464" s="242"/>
      <c r="G464" s="242"/>
      <c r="H464" s="65"/>
      <c r="I464" s="65"/>
      <c r="J464" s="176"/>
    </row>
    <row r="465" spans="1:10">
      <c r="A465" s="68"/>
      <c r="B465" s="83"/>
      <c r="C465" s="65"/>
      <c r="D465" s="65"/>
      <c r="E465" s="65"/>
      <c r="F465" s="242"/>
      <c r="G465" s="242"/>
      <c r="H465" s="65"/>
      <c r="I465" s="65"/>
      <c r="J465" s="176"/>
    </row>
    <row r="466" spans="1:10">
      <c r="A466" s="68"/>
      <c r="B466" s="83"/>
      <c r="C466" s="65"/>
      <c r="D466" s="65"/>
      <c r="E466" s="65"/>
      <c r="F466" s="242"/>
      <c r="G466" s="242"/>
      <c r="H466" s="65"/>
      <c r="I466" s="65"/>
      <c r="J466" s="176"/>
    </row>
    <row r="467" spans="1:10">
      <c r="A467" s="68"/>
      <c r="B467" s="83"/>
      <c r="C467" s="65"/>
      <c r="D467" s="65"/>
      <c r="E467" s="65"/>
      <c r="F467" s="242"/>
      <c r="G467" s="242"/>
      <c r="H467" s="65"/>
      <c r="I467" s="65"/>
      <c r="J467" s="176"/>
    </row>
    <row r="468" spans="1:10">
      <c r="A468" s="68"/>
      <c r="B468" s="83"/>
      <c r="C468" s="65"/>
      <c r="D468" s="65"/>
      <c r="E468" s="65"/>
      <c r="F468" s="242"/>
      <c r="G468" s="242"/>
      <c r="H468" s="65"/>
      <c r="I468" s="65"/>
      <c r="J468" s="176"/>
    </row>
    <row r="469" spans="1:10">
      <c r="A469" s="68"/>
      <c r="B469" s="83"/>
      <c r="C469" s="65"/>
      <c r="D469" s="65"/>
      <c r="E469" s="65"/>
      <c r="F469" s="242"/>
      <c r="G469" s="242"/>
      <c r="H469" s="65"/>
      <c r="I469" s="65"/>
      <c r="J469" s="176"/>
    </row>
    <row r="470" spans="1:10">
      <c r="A470" s="68"/>
      <c r="B470" s="83"/>
      <c r="C470" s="65"/>
      <c r="D470" s="65"/>
      <c r="E470" s="65"/>
      <c r="F470" s="242"/>
      <c r="G470" s="242"/>
      <c r="H470" s="65"/>
      <c r="I470" s="65"/>
      <c r="J470" s="176"/>
    </row>
    <row r="471" spans="1:10">
      <c r="A471" s="68"/>
      <c r="B471" s="83"/>
      <c r="C471" s="65"/>
      <c r="D471" s="65"/>
      <c r="E471" s="65"/>
      <c r="F471" s="242"/>
      <c r="G471" s="242"/>
      <c r="H471" s="65"/>
      <c r="I471" s="65"/>
      <c r="J471" s="176"/>
    </row>
    <row r="472" spans="1:10">
      <c r="A472" s="68"/>
      <c r="B472" s="83"/>
      <c r="C472" s="65"/>
      <c r="D472" s="65"/>
      <c r="E472" s="65"/>
      <c r="F472" s="242"/>
      <c r="G472" s="242"/>
      <c r="H472" s="65"/>
      <c r="I472" s="65"/>
      <c r="J472" s="176"/>
    </row>
    <row r="473" spans="1:10">
      <c r="A473" s="68"/>
      <c r="B473" s="83"/>
      <c r="C473" s="65"/>
      <c r="D473" s="65"/>
      <c r="E473" s="65"/>
      <c r="F473" s="242"/>
      <c r="G473" s="242"/>
      <c r="H473" s="65"/>
      <c r="I473" s="65"/>
      <c r="J473" s="176"/>
    </row>
    <row r="474" spans="1:10">
      <c r="A474" s="68"/>
      <c r="B474" s="83"/>
      <c r="C474" s="65"/>
      <c r="D474" s="65"/>
      <c r="E474" s="65"/>
      <c r="F474" s="242"/>
      <c r="G474" s="242"/>
      <c r="H474" s="65"/>
      <c r="I474" s="65"/>
      <c r="J474" s="176"/>
    </row>
    <row r="475" spans="1:10">
      <c r="A475" s="68"/>
      <c r="B475" s="83"/>
      <c r="C475" s="65"/>
      <c r="D475" s="65"/>
      <c r="E475" s="65"/>
      <c r="F475" s="242"/>
      <c r="G475" s="242"/>
      <c r="H475" s="65"/>
      <c r="I475" s="65"/>
      <c r="J475" s="176"/>
    </row>
    <row r="476" spans="1:10">
      <c r="A476" s="68"/>
      <c r="B476" s="83"/>
      <c r="C476" s="65"/>
      <c r="D476" s="65"/>
      <c r="E476" s="65"/>
      <c r="F476" s="242"/>
      <c r="G476" s="242"/>
      <c r="H476" s="65"/>
      <c r="I476" s="65"/>
      <c r="J476" s="176"/>
    </row>
    <row r="477" spans="1:10">
      <c r="A477" s="68"/>
      <c r="B477" s="83"/>
      <c r="C477" s="65"/>
      <c r="D477" s="65"/>
      <c r="E477" s="65"/>
      <c r="F477" s="242"/>
      <c r="G477" s="242"/>
      <c r="H477" s="65"/>
      <c r="I477" s="65"/>
      <c r="J477" s="176"/>
    </row>
    <row r="478" spans="1:10">
      <c r="A478" s="68"/>
      <c r="B478" s="83"/>
      <c r="C478" s="65"/>
      <c r="D478" s="65"/>
      <c r="E478" s="65"/>
      <c r="F478" s="242"/>
      <c r="G478" s="242"/>
      <c r="H478" s="65"/>
      <c r="I478" s="65"/>
      <c r="J478" s="176"/>
    </row>
    <row r="479" spans="1:10">
      <c r="A479" s="68"/>
      <c r="B479" s="83"/>
      <c r="C479" s="65"/>
      <c r="D479" s="65"/>
      <c r="E479" s="65"/>
      <c r="F479" s="242"/>
      <c r="G479" s="242"/>
      <c r="H479" s="65"/>
      <c r="I479" s="65"/>
      <c r="J479" s="176"/>
    </row>
    <row r="480" spans="1:10">
      <c r="A480" s="68"/>
      <c r="B480" s="83"/>
      <c r="C480" s="65"/>
      <c r="D480" s="65"/>
      <c r="E480" s="65"/>
      <c r="F480" s="242"/>
      <c r="G480" s="242"/>
      <c r="H480" s="65"/>
      <c r="I480" s="65"/>
      <c r="J480" s="176"/>
    </row>
    <row r="481" spans="1:10">
      <c r="A481" s="68"/>
      <c r="B481" s="83"/>
      <c r="C481" s="65"/>
      <c r="D481" s="65"/>
      <c r="E481" s="65"/>
      <c r="F481" s="242"/>
      <c r="G481" s="242"/>
      <c r="H481" s="65"/>
      <c r="I481" s="65"/>
      <c r="J481" s="176"/>
    </row>
    <row r="482" spans="1:10">
      <c r="A482" s="68"/>
      <c r="B482" s="83"/>
      <c r="C482" s="65"/>
      <c r="D482" s="65"/>
      <c r="E482" s="65"/>
      <c r="F482" s="242"/>
      <c r="G482" s="242"/>
      <c r="H482" s="65"/>
      <c r="I482" s="65"/>
      <c r="J482" s="176"/>
    </row>
    <row r="483" spans="1:10">
      <c r="A483" s="68"/>
      <c r="B483" s="83"/>
      <c r="C483" s="65"/>
      <c r="D483" s="65"/>
      <c r="E483" s="65"/>
      <c r="F483" s="242"/>
      <c r="G483" s="242"/>
      <c r="H483" s="65"/>
      <c r="I483" s="65"/>
      <c r="J483" s="176"/>
    </row>
    <row r="484" spans="1:10">
      <c r="A484" s="68"/>
      <c r="B484" s="83"/>
      <c r="C484" s="65"/>
      <c r="D484" s="65"/>
      <c r="E484" s="65"/>
      <c r="F484" s="242"/>
      <c r="G484" s="242"/>
      <c r="H484" s="65"/>
      <c r="I484" s="65"/>
      <c r="J484" s="176"/>
    </row>
    <row r="485" spans="1:10">
      <c r="A485" s="68"/>
      <c r="B485" s="83"/>
      <c r="C485" s="65"/>
      <c r="D485" s="65"/>
      <c r="E485" s="65"/>
      <c r="F485" s="242"/>
      <c r="G485" s="242"/>
      <c r="H485" s="65"/>
      <c r="I485" s="65"/>
      <c r="J485" s="176"/>
    </row>
    <row r="486" spans="1:10">
      <c r="A486" s="68"/>
      <c r="B486" s="83"/>
      <c r="C486" s="65"/>
      <c r="D486" s="65"/>
      <c r="E486" s="65"/>
      <c r="F486" s="242"/>
      <c r="G486" s="242"/>
      <c r="H486" s="65"/>
      <c r="I486" s="65"/>
      <c r="J486" s="176"/>
    </row>
    <row r="487" spans="1:10">
      <c r="A487" s="68"/>
      <c r="B487" s="83"/>
      <c r="C487" s="65"/>
      <c r="D487" s="65"/>
      <c r="E487" s="65"/>
      <c r="F487" s="242"/>
      <c r="G487" s="242"/>
      <c r="H487" s="65"/>
      <c r="I487" s="65"/>
      <c r="J487" s="176"/>
    </row>
    <row r="488" spans="1:10">
      <c r="A488" s="68"/>
      <c r="B488" s="83"/>
      <c r="C488" s="65"/>
      <c r="D488" s="65"/>
      <c r="E488" s="65"/>
      <c r="F488" s="242"/>
      <c r="G488" s="242"/>
      <c r="H488" s="65"/>
      <c r="I488" s="65"/>
      <c r="J488" s="176"/>
    </row>
    <row r="489" spans="1:10">
      <c r="A489" s="68"/>
      <c r="B489" s="83"/>
      <c r="C489" s="65"/>
      <c r="D489" s="65"/>
      <c r="E489" s="65"/>
      <c r="F489" s="242"/>
      <c r="G489" s="242"/>
      <c r="H489" s="65"/>
      <c r="I489" s="65"/>
      <c r="J489" s="176"/>
    </row>
    <row r="490" spans="1:10">
      <c r="A490" s="68"/>
      <c r="B490" s="83"/>
      <c r="C490" s="65"/>
      <c r="D490" s="65"/>
      <c r="E490" s="65"/>
      <c r="F490" s="242"/>
      <c r="G490" s="242"/>
      <c r="H490" s="65"/>
      <c r="I490" s="65"/>
      <c r="J490" s="176"/>
    </row>
    <row r="491" spans="1:10">
      <c r="A491" s="68"/>
      <c r="B491" s="83"/>
      <c r="C491" s="65"/>
      <c r="D491" s="65"/>
      <c r="E491" s="65"/>
      <c r="F491" s="242"/>
      <c r="G491" s="242"/>
      <c r="H491" s="65"/>
      <c r="I491" s="65"/>
      <c r="J491" s="176"/>
    </row>
    <row r="492" spans="1:10">
      <c r="A492" s="68"/>
      <c r="B492" s="83"/>
      <c r="C492" s="65"/>
      <c r="D492" s="65"/>
      <c r="E492" s="65"/>
      <c r="F492" s="242"/>
      <c r="G492" s="242"/>
      <c r="H492" s="65"/>
      <c r="I492" s="65"/>
      <c r="J492" s="176"/>
    </row>
    <row r="493" spans="1:10">
      <c r="A493" s="68"/>
      <c r="B493" s="83"/>
      <c r="C493" s="65"/>
      <c r="D493" s="65"/>
      <c r="E493" s="65"/>
      <c r="F493" s="242"/>
      <c r="G493" s="242"/>
      <c r="H493" s="65"/>
      <c r="I493" s="65"/>
      <c r="J493" s="176"/>
    </row>
    <row r="494" spans="1:10">
      <c r="A494" s="68"/>
      <c r="B494" s="83"/>
      <c r="C494" s="65"/>
      <c r="D494" s="65"/>
      <c r="E494" s="65"/>
      <c r="F494" s="242"/>
      <c r="G494" s="242"/>
      <c r="H494" s="65"/>
      <c r="I494" s="65"/>
      <c r="J494" s="176"/>
    </row>
    <row r="495" spans="1:10">
      <c r="A495" s="68"/>
      <c r="B495" s="83"/>
      <c r="C495" s="65"/>
      <c r="D495" s="65"/>
      <c r="E495" s="65"/>
      <c r="F495" s="242"/>
      <c r="G495" s="242"/>
      <c r="H495" s="65"/>
      <c r="I495" s="65"/>
      <c r="J495" s="176"/>
    </row>
    <row r="496" spans="1:10">
      <c r="A496" s="68"/>
      <c r="B496" s="83"/>
      <c r="C496" s="65"/>
      <c r="D496" s="65"/>
      <c r="E496" s="65"/>
      <c r="F496" s="242"/>
      <c r="G496" s="242"/>
      <c r="H496" s="65"/>
      <c r="I496" s="65"/>
      <c r="J496" s="176"/>
    </row>
    <row r="497" spans="1:10">
      <c r="A497" s="68"/>
      <c r="B497" s="83"/>
      <c r="C497" s="65"/>
      <c r="D497" s="65"/>
      <c r="E497" s="65"/>
      <c r="F497" s="242"/>
      <c r="G497" s="242"/>
      <c r="H497" s="65"/>
      <c r="I497" s="65"/>
      <c r="J497" s="176"/>
    </row>
    <row r="498" spans="1:10">
      <c r="A498" s="68"/>
      <c r="B498" s="83"/>
      <c r="C498" s="65"/>
      <c r="D498" s="65"/>
      <c r="E498" s="65"/>
      <c r="F498" s="242"/>
      <c r="G498" s="242"/>
      <c r="H498" s="65"/>
      <c r="I498" s="65"/>
      <c r="J498" s="176"/>
    </row>
    <row r="499" spans="1:10">
      <c r="A499" s="68"/>
      <c r="B499" s="83"/>
      <c r="C499" s="65"/>
      <c r="D499" s="65"/>
      <c r="E499" s="65"/>
      <c r="F499" s="242"/>
      <c r="G499" s="242"/>
      <c r="H499" s="65"/>
      <c r="I499" s="65"/>
      <c r="J499" s="176"/>
    </row>
    <row r="500" spans="1:10">
      <c r="A500" s="68"/>
      <c r="B500" s="83"/>
      <c r="C500" s="65"/>
      <c r="D500" s="65"/>
      <c r="E500" s="65"/>
      <c r="F500" s="242"/>
      <c r="G500" s="242"/>
      <c r="H500" s="65"/>
      <c r="I500" s="65"/>
      <c r="J500" s="176"/>
    </row>
    <row r="501" spans="1:10">
      <c r="A501" s="68"/>
      <c r="B501" s="83"/>
      <c r="C501" s="65"/>
      <c r="D501" s="65"/>
      <c r="E501" s="65"/>
      <c r="F501" s="242"/>
      <c r="G501" s="242"/>
      <c r="H501" s="65"/>
      <c r="I501" s="65"/>
      <c r="J501" s="176"/>
    </row>
    <row r="502" spans="1:10">
      <c r="A502" s="68"/>
      <c r="B502" s="83"/>
      <c r="C502" s="65"/>
      <c r="D502" s="65"/>
      <c r="E502" s="65"/>
      <c r="F502" s="242"/>
      <c r="G502" s="242"/>
      <c r="H502" s="65"/>
      <c r="I502" s="65"/>
      <c r="J502" s="176"/>
    </row>
    <row r="503" spans="1:10">
      <c r="A503" s="68"/>
      <c r="B503" s="83"/>
      <c r="C503" s="65"/>
      <c r="D503" s="65"/>
      <c r="E503" s="65"/>
      <c r="F503" s="242"/>
      <c r="G503" s="242"/>
      <c r="H503" s="65"/>
      <c r="I503" s="65"/>
      <c r="J503" s="176"/>
    </row>
    <row r="504" spans="1:10">
      <c r="A504" s="68"/>
      <c r="B504" s="83"/>
      <c r="C504" s="65"/>
      <c r="D504" s="65"/>
      <c r="E504" s="65"/>
      <c r="F504" s="242"/>
      <c r="G504" s="242"/>
      <c r="H504" s="65"/>
      <c r="I504" s="65"/>
      <c r="J504" s="176"/>
    </row>
    <row r="505" spans="1:10">
      <c r="A505" s="68"/>
      <c r="B505" s="83"/>
      <c r="C505" s="65"/>
      <c r="D505" s="65"/>
      <c r="E505" s="65"/>
      <c r="F505" s="242"/>
      <c r="G505" s="242"/>
      <c r="H505" s="65"/>
      <c r="I505" s="65"/>
      <c r="J505" s="176"/>
    </row>
    <row r="506" spans="1:10">
      <c r="A506" s="68"/>
      <c r="B506" s="83"/>
      <c r="C506" s="65"/>
      <c r="D506" s="65"/>
      <c r="E506" s="65"/>
      <c r="F506" s="242"/>
      <c r="G506" s="242"/>
      <c r="H506" s="65"/>
      <c r="I506" s="65"/>
      <c r="J506" s="176"/>
    </row>
    <row r="507" spans="1:10">
      <c r="A507" s="68"/>
      <c r="B507" s="83"/>
      <c r="C507" s="65"/>
      <c r="D507" s="65"/>
      <c r="E507" s="65"/>
      <c r="F507" s="242"/>
      <c r="G507" s="242"/>
      <c r="H507" s="65"/>
      <c r="I507" s="65"/>
      <c r="J507" s="176"/>
    </row>
    <row r="508" spans="1:10">
      <c r="A508" s="68"/>
      <c r="B508" s="83"/>
      <c r="C508" s="65"/>
      <c r="D508" s="65"/>
      <c r="E508" s="65"/>
      <c r="F508" s="242"/>
      <c r="G508" s="242"/>
      <c r="H508" s="65"/>
      <c r="I508" s="65"/>
      <c r="J508" s="176"/>
    </row>
    <row r="509" spans="1:10">
      <c r="A509" s="68"/>
      <c r="B509" s="83"/>
      <c r="C509" s="65"/>
      <c r="D509" s="65"/>
      <c r="E509" s="65"/>
      <c r="F509" s="242"/>
      <c r="G509" s="242"/>
      <c r="H509" s="65"/>
      <c r="I509" s="65"/>
      <c r="J509" s="176"/>
    </row>
    <row r="510" spans="1:10">
      <c r="A510" s="68"/>
      <c r="B510" s="83"/>
      <c r="C510" s="65"/>
      <c r="D510" s="65"/>
      <c r="E510" s="65"/>
      <c r="F510" s="242"/>
      <c r="G510" s="242"/>
      <c r="H510" s="65"/>
      <c r="I510" s="65"/>
      <c r="J510" s="176"/>
    </row>
    <row r="511" spans="1:10">
      <c r="A511" s="68"/>
      <c r="B511" s="83"/>
      <c r="C511" s="65"/>
      <c r="D511" s="65"/>
      <c r="E511" s="65"/>
      <c r="F511" s="242"/>
      <c r="G511" s="242"/>
      <c r="H511" s="65"/>
      <c r="I511" s="65"/>
      <c r="J511" s="176"/>
    </row>
    <row r="512" spans="1:10">
      <c r="A512" s="68"/>
      <c r="B512" s="83"/>
      <c r="C512" s="65"/>
      <c r="D512" s="65"/>
      <c r="E512" s="65"/>
      <c r="F512" s="242"/>
      <c r="G512" s="242"/>
      <c r="H512" s="65"/>
      <c r="I512" s="65"/>
      <c r="J512" s="176"/>
    </row>
    <row r="513" spans="1:10">
      <c r="A513" s="68"/>
      <c r="B513" s="83"/>
      <c r="C513" s="65"/>
      <c r="D513" s="65"/>
      <c r="E513" s="65"/>
      <c r="F513" s="242"/>
      <c r="G513" s="242"/>
      <c r="H513" s="65"/>
      <c r="I513" s="65"/>
      <c r="J513" s="176"/>
    </row>
    <row r="514" spans="1:10">
      <c r="A514" s="68"/>
      <c r="B514" s="83"/>
      <c r="C514" s="65"/>
      <c r="D514" s="65"/>
      <c r="E514" s="65"/>
      <c r="F514" s="242"/>
      <c r="G514" s="242"/>
      <c r="H514" s="65"/>
      <c r="I514" s="65"/>
      <c r="J514" s="176"/>
    </row>
    <row r="515" spans="1:10">
      <c r="A515" s="68"/>
      <c r="B515" s="83"/>
      <c r="C515" s="65"/>
      <c r="D515" s="65"/>
      <c r="E515" s="65"/>
      <c r="F515" s="242"/>
      <c r="G515" s="242"/>
      <c r="H515" s="65"/>
      <c r="I515" s="65"/>
      <c r="J515" s="176"/>
    </row>
    <row r="516" spans="1:10">
      <c r="A516" s="68"/>
      <c r="B516" s="83"/>
      <c r="C516" s="65"/>
      <c r="D516" s="65"/>
      <c r="E516" s="65"/>
      <c r="F516" s="242"/>
      <c r="G516" s="242"/>
      <c r="H516" s="65"/>
      <c r="I516" s="65"/>
      <c r="J516" s="176"/>
    </row>
    <row r="517" spans="1:10">
      <c r="A517" s="68"/>
      <c r="B517" s="83"/>
      <c r="C517" s="65"/>
      <c r="D517" s="65"/>
      <c r="E517" s="65"/>
      <c r="F517" s="242"/>
      <c r="G517" s="242"/>
      <c r="H517" s="65"/>
      <c r="I517" s="65"/>
      <c r="J517" s="176"/>
    </row>
    <row r="518" spans="1:10">
      <c r="A518" s="68"/>
      <c r="B518" s="83"/>
      <c r="C518" s="65"/>
      <c r="D518" s="65"/>
      <c r="E518" s="65"/>
      <c r="F518" s="242"/>
      <c r="G518" s="242"/>
      <c r="H518" s="65"/>
      <c r="I518" s="65"/>
      <c r="J518" s="176"/>
    </row>
    <row r="519" spans="1:10">
      <c r="A519" s="68"/>
      <c r="B519" s="83"/>
      <c r="C519" s="65"/>
      <c r="D519" s="65"/>
      <c r="E519" s="65"/>
      <c r="F519" s="242"/>
      <c r="G519" s="242"/>
      <c r="H519" s="65"/>
      <c r="I519" s="65"/>
      <c r="J519" s="176"/>
    </row>
    <row r="520" spans="1:10">
      <c r="A520" s="68"/>
      <c r="B520" s="83"/>
      <c r="C520" s="65"/>
      <c r="D520" s="65"/>
      <c r="E520" s="65"/>
      <c r="F520" s="242"/>
      <c r="G520" s="242"/>
      <c r="H520" s="65"/>
      <c r="I520" s="65"/>
      <c r="J520" s="176"/>
    </row>
    <row r="521" spans="1:10">
      <c r="A521" s="68"/>
      <c r="B521" s="83"/>
      <c r="C521" s="65"/>
      <c r="D521" s="65"/>
      <c r="E521" s="65"/>
      <c r="F521" s="242"/>
      <c r="G521" s="242"/>
      <c r="H521" s="65"/>
      <c r="I521" s="65"/>
      <c r="J521" s="176"/>
    </row>
    <row r="522" spans="1:10">
      <c r="A522" s="68"/>
      <c r="B522" s="83"/>
      <c r="C522" s="65"/>
      <c r="D522" s="65"/>
      <c r="E522" s="65"/>
      <c r="F522" s="242"/>
      <c r="G522" s="242"/>
      <c r="H522" s="65"/>
      <c r="I522" s="65"/>
      <c r="J522" s="176"/>
    </row>
    <row r="523" spans="1:10">
      <c r="A523" s="68"/>
      <c r="B523" s="83"/>
      <c r="C523" s="65"/>
      <c r="D523" s="65"/>
      <c r="E523" s="65"/>
      <c r="F523" s="242"/>
      <c r="G523" s="242"/>
      <c r="H523" s="65"/>
      <c r="I523" s="65"/>
      <c r="J523" s="176"/>
    </row>
    <row r="524" spans="1:10">
      <c r="A524" s="68"/>
      <c r="B524" s="83"/>
      <c r="C524" s="65"/>
      <c r="D524" s="65"/>
      <c r="E524" s="65"/>
      <c r="F524" s="242"/>
      <c r="G524" s="242"/>
      <c r="H524" s="65"/>
      <c r="I524" s="65"/>
      <c r="J524" s="176"/>
    </row>
    <row r="525" spans="1:10">
      <c r="A525" s="68"/>
      <c r="B525" s="83"/>
      <c r="C525" s="65"/>
      <c r="D525" s="65"/>
      <c r="E525" s="65"/>
      <c r="F525" s="242"/>
      <c r="G525" s="242"/>
      <c r="H525" s="65"/>
      <c r="I525" s="65"/>
      <c r="J525" s="176"/>
    </row>
    <row r="526" spans="1:10">
      <c r="A526" s="68"/>
      <c r="B526" s="83"/>
      <c r="C526" s="65"/>
      <c r="D526" s="65"/>
      <c r="E526" s="65"/>
      <c r="F526" s="242"/>
      <c r="G526" s="242"/>
      <c r="H526" s="65"/>
      <c r="I526" s="65"/>
      <c r="J526" s="176"/>
    </row>
    <row r="527" spans="1:10">
      <c r="A527" s="68"/>
      <c r="B527" s="83"/>
      <c r="C527" s="65"/>
      <c r="D527" s="65"/>
      <c r="E527" s="65"/>
      <c r="F527" s="242"/>
      <c r="G527" s="242"/>
      <c r="H527" s="65"/>
      <c r="I527" s="65"/>
      <c r="J527" s="176"/>
    </row>
    <row r="528" spans="1:10">
      <c r="A528" s="68"/>
      <c r="B528" s="83"/>
      <c r="C528" s="65"/>
      <c r="D528" s="65"/>
      <c r="E528" s="65"/>
      <c r="F528" s="242"/>
      <c r="G528" s="242"/>
      <c r="H528" s="65"/>
      <c r="I528" s="65"/>
      <c r="J528" s="176"/>
    </row>
    <row r="529" spans="1:10">
      <c r="A529" s="68"/>
      <c r="B529" s="83"/>
      <c r="C529" s="65"/>
      <c r="D529" s="65"/>
      <c r="E529" s="65"/>
      <c r="F529" s="242"/>
      <c r="G529" s="242"/>
      <c r="H529" s="65"/>
      <c r="I529" s="65"/>
      <c r="J529" s="176"/>
    </row>
    <row r="530" spans="1:10">
      <c r="A530" s="68"/>
      <c r="B530" s="83"/>
      <c r="C530" s="65"/>
      <c r="D530" s="65"/>
      <c r="E530" s="65"/>
      <c r="F530" s="242"/>
      <c r="G530" s="242"/>
      <c r="H530" s="65"/>
      <c r="I530" s="65"/>
      <c r="J530" s="176"/>
    </row>
    <row r="531" spans="1:10">
      <c r="A531" s="68"/>
      <c r="B531" s="83"/>
      <c r="C531" s="65"/>
      <c r="D531" s="65"/>
      <c r="E531" s="65"/>
      <c r="F531" s="242"/>
      <c r="G531" s="242"/>
      <c r="H531" s="65"/>
      <c r="I531" s="65"/>
      <c r="J531" s="176"/>
    </row>
    <row r="532" spans="1:10">
      <c r="A532" s="68"/>
      <c r="B532" s="83"/>
      <c r="C532" s="65"/>
      <c r="D532" s="65"/>
      <c r="E532" s="65"/>
      <c r="F532" s="242"/>
      <c r="G532" s="242"/>
      <c r="H532" s="65"/>
      <c r="I532" s="65"/>
      <c r="J532" s="176"/>
    </row>
    <row r="533" spans="1:10">
      <c r="A533" s="68"/>
      <c r="B533" s="83"/>
      <c r="C533" s="65"/>
      <c r="D533" s="65"/>
      <c r="E533" s="65"/>
      <c r="F533" s="242"/>
      <c r="G533" s="242"/>
      <c r="H533" s="65"/>
      <c r="I533" s="65"/>
      <c r="J533" s="176"/>
    </row>
    <row r="534" spans="1:10">
      <c r="A534" s="68"/>
      <c r="B534" s="83"/>
      <c r="C534" s="65"/>
      <c r="D534" s="65"/>
      <c r="E534" s="65"/>
      <c r="F534" s="242"/>
      <c r="G534" s="242"/>
      <c r="H534" s="65"/>
      <c r="I534" s="65"/>
      <c r="J534" s="176"/>
    </row>
    <row r="535" spans="1:10">
      <c r="A535" s="68"/>
      <c r="B535" s="83"/>
      <c r="C535" s="65"/>
      <c r="D535" s="65"/>
      <c r="E535" s="65"/>
      <c r="F535" s="242"/>
      <c r="G535" s="242"/>
      <c r="H535" s="65"/>
      <c r="I535" s="65"/>
      <c r="J535" s="176"/>
    </row>
    <row r="536" spans="1:10">
      <c r="A536" s="68"/>
      <c r="B536" s="83"/>
      <c r="C536" s="65"/>
      <c r="D536" s="65"/>
      <c r="E536" s="65"/>
      <c r="F536" s="242"/>
      <c r="G536" s="242"/>
      <c r="H536" s="65"/>
      <c r="I536" s="65"/>
      <c r="J536" s="176"/>
    </row>
    <row r="537" spans="1:10">
      <c r="A537" s="68"/>
      <c r="B537" s="83"/>
      <c r="C537" s="65"/>
      <c r="D537" s="65"/>
      <c r="E537" s="65"/>
      <c r="F537" s="242"/>
      <c r="G537" s="242"/>
      <c r="H537" s="65"/>
      <c r="I537" s="65"/>
      <c r="J537" s="176"/>
    </row>
    <row r="538" spans="1:10">
      <c r="A538" s="68"/>
      <c r="B538" s="83"/>
      <c r="C538" s="65"/>
      <c r="D538" s="65"/>
      <c r="E538" s="65"/>
      <c r="F538" s="242"/>
      <c r="G538" s="242"/>
      <c r="H538" s="65"/>
      <c r="I538" s="65"/>
      <c r="J538" s="176"/>
    </row>
    <row r="539" spans="1:10">
      <c r="A539" s="68"/>
      <c r="B539" s="83"/>
      <c r="C539" s="65"/>
      <c r="D539" s="65"/>
      <c r="E539" s="65"/>
      <c r="F539" s="242"/>
      <c r="G539" s="242"/>
      <c r="H539" s="65"/>
      <c r="I539" s="65"/>
      <c r="J539" s="176"/>
    </row>
    <row r="540" spans="1:10">
      <c r="A540" s="68"/>
      <c r="B540" s="83"/>
      <c r="C540" s="65"/>
      <c r="D540" s="65"/>
      <c r="E540" s="65"/>
      <c r="F540" s="242"/>
      <c r="G540" s="242"/>
      <c r="H540" s="65"/>
      <c r="I540" s="65"/>
      <c r="J540" s="176"/>
    </row>
    <row r="541" spans="1:10">
      <c r="A541" s="68"/>
      <c r="B541" s="83"/>
      <c r="C541" s="65"/>
      <c r="D541" s="65"/>
      <c r="E541" s="65"/>
      <c r="F541" s="242"/>
      <c r="G541" s="242"/>
      <c r="H541" s="65"/>
      <c r="I541" s="65"/>
      <c r="J541" s="176"/>
    </row>
    <row r="542" spans="1:10">
      <c r="A542" s="68"/>
      <c r="B542" s="83"/>
      <c r="C542" s="65"/>
      <c r="D542" s="65"/>
      <c r="E542" s="65"/>
      <c r="F542" s="242"/>
      <c r="G542" s="242"/>
      <c r="H542" s="65"/>
      <c r="I542" s="65"/>
      <c r="J542" s="176"/>
    </row>
    <row r="543" spans="1:10">
      <c r="A543" s="68"/>
      <c r="B543" s="83"/>
      <c r="C543" s="65"/>
      <c r="D543" s="65"/>
      <c r="E543" s="65"/>
      <c r="F543" s="242"/>
      <c r="G543" s="242"/>
      <c r="H543" s="65"/>
      <c r="I543" s="65"/>
      <c r="J543" s="176"/>
    </row>
    <row r="544" spans="1:10">
      <c r="A544" s="68"/>
      <c r="B544" s="83"/>
      <c r="C544" s="65"/>
      <c r="D544" s="65"/>
      <c r="E544" s="65"/>
      <c r="F544" s="242"/>
      <c r="G544" s="242"/>
      <c r="H544" s="65"/>
      <c r="I544" s="65"/>
      <c r="J544" s="176"/>
    </row>
    <row r="545" spans="1:10">
      <c r="A545" s="68"/>
      <c r="B545" s="83"/>
      <c r="C545" s="65"/>
      <c r="D545" s="65"/>
      <c r="E545" s="65"/>
      <c r="F545" s="242"/>
      <c r="G545" s="242"/>
      <c r="H545" s="65"/>
      <c r="I545" s="65"/>
      <c r="J545" s="176"/>
    </row>
    <row r="546" spans="1:10">
      <c r="A546" s="68"/>
      <c r="B546" s="83"/>
      <c r="C546" s="65"/>
      <c r="D546" s="65"/>
      <c r="E546" s="65"/>
      <c r="F546" s="242"/>
      <c r="G546" s="242"/>
      <c r="H546" s="65"/>
      <c r="I546" s="65"/>
      <c r="J546" s="176"/>
    </row>
    <row r="547" spans="1:10">
      <c r="A547" s="68"/>
      <c r="B547" s="83"/>
      <c r="C547" s="65"/>
      <c r="D547" s="65"/>
      <c r="E547" s="65"/>
      <c r="F547" s="242"/>
      <c r="G547" s="242"/>
      <c r="H547" s="65"/>
      <c r="I547" s="65"/>
      <c r="J547" s="176"/>
    </row>
    <row r="548" spans="1:10">
      <c r="A548" s="68"/>
      <c r="B548" s="83"/>
      <c r="C548" s="65"/>
      <c r="D548" s="65"/>
      <c r="E548" s="65"/>
      <c r="F548" s="242"/>
      <c r="G548" s="242"/>
      <c r="H548" s="65"/>
      <c r="I548" s="65"/>
      <c r="J548" s="176"/>
    </row>
    <row r="549" spans="1:10">
      <c r="A549" s="68"/>
      <c r="B549" s="83"/>
      <c r="C549" s="65"/>
      <c r="D549" s="65"/>
      <c r="E549" s="65"/>
      <c r="F549" s="242"/>
      <c r="G549" s="242"/>
      <c r="H549" s="65"/>
      <c r="I549" s="65"/>
      <c r="J549" s="176"/>
    </row>
    <row r="550" spans="1:10">
      <c r="A550" s="68"/>
      <c r="B550" s="83"/>
      <c r="C550" s="65"/>
      <c r="D550" s="65"/>
      <c r="E550" s="65"/>
      <c r="F550" s="242"/>
      <c r="G550" s="242"/>
      <c r="H550" s="65"/>
      <c r="I550" s="65"/>
      <c r="J550" s="176"/>
    </row>
    <row r="551" spans="1:10">
      <c r="A551" s="68"/>
      <c r="B551" s="83"/>
      <c r="C551" s="65"/>
      <c r="D551" s="65"/>
      <c r="E551" s="65"/>
      <c r="F551" s="242"/>
      <c r="G551" s="242"/>
      <c r="H551" s="65"/>
      <c r="I551" s="65"/>
      <c r="J551" s="176"/>
    </row>
    <row r="552" spans="1:10">
      <c r="A552" s="68"/>
      <c r="B552" s="83"/>
      <c r="C552" s="65"/>
      <c r="D552" s="65"/>
      <c r="E552" s="65"/>
      <c r="F552" s="242"/>
      <c r="G552" s="242"/>
      <c r="H552" s="65"/>
      <c r="I552" s="65"/>
      <c r="J552" s="176"/>
    </row>
    <row r="553" spans="1:10">
      <c r="A553" s="68"/>
      <c r="B553" s="83"/>
      <c r="C553" s="65"/>
      <c r="D553" s="65"/>
      <c r="E553" s="65"/>
      <c r="F553" s="242"/>
      <c r="G553" s="242"/>
      <c r="H553" s="65"/>
      <c r="I553" s="65"/>
      <c r="J553" s="176"/>
    </row>
    <row r="554" spans="1:10">
      <c r="A554" s="68"/>
      <c r="B554" s="83"/>
      <c r="C554" s="65"/>
      <c r="D554" s="65"/>
      <c r="E554" s="65"/>
      <c r="F554" s="242"/>
      <c r="G554" s="242"/>
      <c r="H554" s="65"/>
      <c r="I554" s="65"/>
      <c r="J554" s="176"/>
    </row>
    <row r="555" spans="1:10">
      <c r="A555" s="68"/>
      <c r="B555" s="83"/>
      <c r="C555" s="65"/>
      <c r="D555" s="65"/>
      <c r="E555" s="65"/>
      <c r="F555" s="242"/>
      <c r="G555" s="242"/>
      <c r="H555" s="65"/>
      <c r="I555" s="65"/>
      <c r="J555" s="176"/>
    </row>
    <row r="556" spans="1:10">
      <c r="A556" s="68"/>
      <c r="B556" s="83"/>
      <c r="C556" s="65"/>
      <c r="D556" s="65"/>
      <c r="E556" s="65"/>
      <c r="F556" s="242"/>
      <c r="G556" s="242"/>
      <c r="H556" s="65"/>
      <c r="I556" s="65"/>
      <c r="J556" s="176"/>
    </row>
    <row r="557" spans="1:10">
      <c r="A557" s="68"/>
      <c r="B557" s="83"/>
      <c r="C557" s="65"/>
      <c r="D557" s="65"/>
      <c r="E557" s="65"/>
      <c r="F557" s="242"/>
      <c r="G557" s="242"/>
      <c r="H557" s="65"/>
      <c r="I557" s="65"/>
      <c r="J557" s="176"/>
    </row>
    <row r="558" spans="1:10">
      <c r="A558" s="68"/>
      <c r="B558" s="83"/>
      <c r="C558" s="65"/>
      <c r="D558" s="65"/>
      <c r="E558" s="65"/>
      <c r="F558" s="242"/>
      <c r="G558" s="242"/>
      <c r="H558" s="65"/>
      <c r="I558" s="65"/>
      <c r="J558" s="176"/>
    </row>
    <row r="559" spans="1:10">
      <c r="A559" s="68"/>
      <c r="B559" s="83"/>
      <c r="C559" s="65"/>
      <c r="D559" s="65"/>
      <c r="E559" s="65"/>
      <c r="F559" s="242"/>
      <c r="G559" s="242"/>
      <c r="H559" s="65"/>
      <c r="I559" s="65"/>
      <c r="J559" s="176"/>
    </row>
    <row r="560" spans="1:10">
      <c r="A560" s="68"/>
      <c r="B560" s="83"/>
      <c r="C560" s="65"/>
      <c r="D560" s="65"/>
      <c r="E560" s="65"/>
      <c r="F560" s="242"/>
      <c r="G560" s="242"/>
      <c r="H560" s="65"/>
      <c r="I560" s="65"/>
      <c r="J560" s="176"/>
    </row>
    <row r="561" spans="1:10">
      <c r="A561" s="68"/>
      <c r="B561" s="83"/>
      <c r="C561" s="65"/>
      <c r="D561" s="65"/>
      <c r="E561" s="65"/>
      <c r="F561" s="242"/>
      <c r="G561" s="242"/>
      <c r="H561" s="65"/>
      <c r="I561" s="65"/>
      <c r="J561" s="176"/>
    </row>
    <row r="562" spans="1:10">
      <c r="A562" s="68"/>
      <c r="B562" s="83"/>
      <c r="C562" s="65"/>
      <c r="D562" s="65"/>
      <c r="E562" s="65"/>
      <c r="F562" s="242"/>
      <c r="G562" s="242"/>
      <c r="H562" s="65"/>
      <c r="I562" s="65"/>
      <c r="J562" s="176"/>
    </row>
    <row r="563" spans="1:10">
      <c r="A563" s="68"/>
      <c r="B563" s="83"/>
      <c r="C563" s="65"/>
      <c r="D563" s="65"/>
      <c r="E563" s="65"/>
      <c r="F563" s="242"/>
      <c r="G563" s="242"/>
      <c r="H563" s="65"/>
      <c r="I563" s="65"/>
      <c r="J563" s="176"/>
    </row>
    <row r="564" spans="1:10">
      <c r="A564" s="68"/>
      <c r="B564" s="83"/>
      <c r="C564" s="65"/>
      <c r="D564" s="65"/>
      <c r="E564" s="65"/>
      <c r="F564" s="242"/>
      <c r="G564" s="242"/>
      <c r="H564" s="65"/>
      <c r="I564" s="65"/>
      <c r="J564" s="176"/>
    </row>
    <row r="565" spans="1:10">
      <c r="A565" s="68"/>
      <c r="B565" s="83"/>
      <c r="C565" s="65"/>
      <c r="D565" s="65"/>
      <c r="E565" s="65"/>
      <c r="F565" s="242"/>
      <c r="G565" s="242"/>
      <c r="H565" s="65"/>
      <c r="I565" s="65"/>
      <c r="J565" s="176"/>
    </row>
    <row r="566" spans="1:10">
      <c r="A566" s="68"/>
      <c r="B566" s="83"/>
      <c r="C566" s="65"/>
      <c r="D566" s="65"/>
      <c r="E566" s="65"/>
      <c r="F566" s="242"/>
      <c r="G566" s="242"/>
      <c r="H566" s="65"/>
      <c r="I566" s="65"/>
      <c r="J566" s="176"/>
    </row>
    <row r="567" spans="1:10">
      <c r="A567" s="68"/>
      <c r="B567" s="83"/>
      <c r="C567" s="65"/>
      <c r="D567" s="65"/>
      <c r="E567" s="65"/>
      <c r="F567" s="242"/>
      <c r="G567" s="242"/>
      <c r="H567" s="65"/>
      <c r="I567" s="65"/>
      <c r="J567" s="176"/>
    </row>
    <row r="568" spans="1:10">
      <c r="A568" s="68"/>
      <c r="B568" s="83"/>
      <c r="C568" s="65"/>
      <c r="D568" s="65"/>
      <c r="E568" s="65"/>
      <c r="F568" s="242"/>
      <c r="G568" s="242"/>
      <c r="H568" s="65"/>
      <c r="I568" s="65"/>
      <c r="J568" s="176"/>
    </row>
    <row r="569" spans="1:10">
      <c r="A569" s="68"/>
      <c r="B569" s="83"/>
      <c r="C569" s="65"/>
      <c r="D569" s="65"/>
      <c r="E569" s="65"/>
      <c r="F569" s="242"/>
      <c r="G569" s="242"/>
      <c r="H569" s="65"/>
      <c r="I569" s="65"/>
      <c r="J569" s="176"/>
    </row>
    <row r="570" spans="1:10">
      <c r="A570" s="68"/>
      <c r="B570" s="83"/>
      <c r="C570" s="65"/>
      <c r="D570" s="65"/>
      <c r="E570" s="65"/>
      <c r="F570" s="242"/>
      <c r="G570" s="242"/>
      <c r="H570" s="65"/>
      <c r="I570" s="65"/>
      <c r="J570" s="176"/>
    </row>
    <row r="571" spans="1:10">
      <c r="A571" s="68"/>
      <c r="B571" s="83"/>
      <c r="C571" s="65"/>
      <c r="D571" s="65"/>
      <c r="E571" s="65"/>
      <c r="F571" s="242"/>
      <c r="G571" s="242"/>
      <c r="H571" s="65"/>
      <c r="I571" s="65"/>
      <c r="J571" s="176"/>
    </row>
    <row r="572" spans="1:10">
      <c r="A572" s="68"/>
      <c r="B572" s="83"/>
      <c r="C572" s="65"/>
      <c r="D572" s="65"/>
      <c r="E572" s="65"/>
      <c r="F572" s="242"/>
      <c r="G572" s="242"/>
      <c r="H572" s="65"/>
      <c r="I572" s="65"/>
      <c r="J572" s="176"/>
    </row>
    <row r="573" spans="1:10">
      <c r="A573" s="68"/>
      <c r="B573" s="83"/>
      <c r="C573" s="65"/>
      <c r="D573" s="65"/>
      <c r="E573" s="65"/>
      <c r="F573" s="242"/>
      <c r="G573" s="242"/>
      <c r="H573" s="65"/>
      <c r="I573" s="65"/>
      <c r="J573" s="176"/>
    </row>
    <row r="574" spans="1:10">
      <c r="A574" s="68"/>
      <c r="B574" s="83"/>
      <c r="C574" s="65"/>
      <c r="D574" s="65"/>
      <c r="E574" s="65"/>
      <c r="F574" s="242"/>
      <c r="G574" s="242"/>
      <c r="H574" s="65"/>
      <c r="I574" s="65"/>
      <c r="J574" s="176"/>
    </row>
    <row r="575" spans="1:10">
      <c r="A575" s="68"/>
      <c r="B575" s="83"/>
      <c r="C575" s="65"/>
      <c r="D575" s="65"/>
      <c r="E575" s="65"/>
      <c r="F575" s="242"/>
      <c r="G575" s="242"/>
      <c r="H575" s="65"/>
      <c r="I575" s="65"/>
      <c r="J575" s="176"/>
    </row>
    <row r="576" spans="1:10">
      <c r="A576" s="68"/>
      <c r="B576" s="83"/>
      <c r="C576" s="65"/>
      <c r="D576" s="65"/>
      <c r="E576" s="65"/>
      <c r="F576" s="242"/>
      <c r="G576" s="242"/>
      <c r="H576" s="65"/>
      <c r="I576" s="65"/>
      <c r="J576" s="176"/>
    </row>
    <row r="577" spans="1:10">
      <c r="A577" s="68"/>
      <c r="B577" s="83"/>
      <c r="C577" s="65"/>
      <c r="D577" s="65"/>
      <c r="E577" s="65"/>
      <c r="F577" s="242"/>
      <c r="G577" s="242"/>
      <c r="H577" s="65"/>
      <c r="I577" s="65"/>
      <c r="J577" s="176"/>
    </row>
    <row r="578" spans="1:10">
      <c r="A578" s="68"/>
      <c r="B578" s="83"/>
      <c r="C578" s="65"/>
      <c r="D578" s="65"/>
      <c r="E578" s="65"/>
      <c r="F578" s="242"/>
      <c r="G578" s="242"/>
      <c r="H578" s="65"/>
      <c r="I578" s="65"/>
      <c r="J578" s="176"/>
    </row>
    <row r="579" spans="1:10">
      <c r="A579" s="68"/>
      <c r="B579" s="83"/>
      <c r="C579" s="65"/>
      <c r="D579" s="65"/>
      <c r="E579" s="65"/>
      <c r="F579" s="242"/>
      <c r="G579" s="242"/>
      <c r="H579" s="65"/>
      <c r="I579" s="65"/>
      <c r="J579" s="176"/>
    </row>
    <row r="580" spans="1:10">
      <c r="A580" s="68"/>
      <c r="B580" s="83"/>
      <c r="C580" s="65"/>
      <c r="D580" s="65"/>
      <c r="E580" s="65"/>
      <c r="F580" s="242"/>
      <c r="G580" s="242"/>
      <c r="H580" s="65"/>
      <c r="I580" s="65"/>
      <c r="J580" s="176"/>
    </row>
    <row r="581" spans="1:10">
      <c r="A581" s="68"/>
      <c r="B581" s="83"/>
      <c r="C581" s="65"/>
      <c r="D581" s="65"/>
      <c r="E581" s="65"/>
      <c r="F581" s="242"/>
      <c r="G581" s="242"/>
      <c r="H581" s="65"/>
      <c r="I581" s="65"/>
      <c r="J581" s="176"/>
    </row>
    <row r="582" spans="1:10">
      <c r="A582" s="68"/>
      <c r="B582" s="83"/>
      <c r="C582" s="65"/>
      <c r="D582" s="65"/>
      <c r="E582" s="65"/>
      <c r="F582" s="242"/>
      <c r="G582" s="242"/>
      <c r="H582" s="65"/>
      <c r="I582" s="65"/>
      <c r="J582" s="176"/>
    </row>
    <row r="583" spans="1:10">
      <c r="A583" s="68"/>
      <c r="B583" s="83"/>
      <c r="C583" s="65"/>
      <c r="D583" s="65"/>
      <c r="E583" s="65"/>
      <c r="F583" s="242"/>
      <c r="G583" s="242"/>
      <c r="H583" s="65"/>
      <c r="I583" s="65"/>
      <c r="J583" s="176"/>
    </row>
    <row r="584" spans="1:10">
      <c r="A584" s="68"/>
      <c r="B584" s="83"/>
      <c r="C584" s="65"/>
      <c r="D584" s="65"/>
      <c r="E584" s="65"/>
      <c r="F584" s="242"/>
      <c r="G584" s="242"/>
      <c r="H584" s="65"/>
      <c r="I584" s="65"/>
      <c r="J584" s="176"/>
    </row>
    <row r="585" spans="1:10">
      <c r="A585" s="68"/>
      <c r="B585" s="83"/>
      <c r="C585" s="65"/>
      <c r="D585" s="65"/>
      <c r="E585" s="65"/>
      <c r="F585" s="242"/>
      <c r="G585" s="242"/>
      <c r="H585" s="65"/>
      <c r="I585" s="65"/>
      <c r="J585" s="176"/>
    </row>
    <row r="586" spans="1:10">
      <c r="A586" s="68"/>
      <c r="B586" s="83"/>
      <c r="C586" s="65"/>
      <c r="D586" s="65"/>
      <c r="E586" s="65"/>
      <c r="F586" s="242"/>
      <c r="G586" s="242"/>
      <c r="H586" s="65"/>
      <c r="I586" s="65"/>
      <c r="J586" s="176"/>
    </row>
    <row r="587" spans="1:10">
      <c r="A587" s="68"/>
      <c r="B587" s="83"/>
      <c r="C587" s="65"/>
      <c r="D587" s="65"/>
      <c r="E587" s="65"/>
      <c r="F587" s="242"/>
      <c r="G587" s="242"/>
      <c r="H587" s="65"/>
      <c r="I587" s="65"/>
      <c r="J587" s="176"/>
    </row>
    <row r="588" spans="1:10">
      <c r="A588" s="68"/>
      <c r="B588" s="83"/>
      <c r="C588" s="65"/>
      <c r="D588" s="65"/>
      <c r="E588" s="65"/>
      <c r="F588" s="242"/>
      <c r="G588" s="242"/>
      <c r="H588" s="65"/>
      <c r="I588" s="65"/>
      <c r="J588" s="176"/>
    </row>
    <row r="589" spans="1:10">
      <c r="A589" s="68"/>
      <c r="B589" s="83"/>
      <c r="C589" s="65"/>
      <c r="D589" s="65"/>
      <c r="E589" s="65"/>
      <c r="F589" s="242"/>
      <c r="G589" s="242"/>
      <c r="H589" s="65"/>
      <c r="I589" s="65"/>
      <c r="J589" s="176"/>
    </row>
    <row r="590" spans="1:10">
      <c r="A590" s="68"/>
      <c r="B590" s="83"/>
      <c r="C590" s="65"/>
      <c r="D590" s="65"/>
      <c r="E590" s="65"/>
      <c r="F590" s="242"/>
      <c r="G590" s="242"/>
      <c r="H590" s="65"/>
      <c r="I590" s="65"/>
      <c r="J590" s="176"/>
    </row>
    <row r="591" spans="1:10">
      <c r="A591" s="68"/>
      <c r="B591" s="83"/>
      <c r="C591" s="65"/>
      <c r="D591" s="65"/>
      <c r="E591" s="65"/>
      <c r="F591" s="242"/>
      <c r="G591" s="242"/>
      <c r="H591" s="65"/>
      <c r="I591" s="65"/>
      <c r="J591" s="176"/>
    </row>
    <row r="592" spans="1:10">
      <c r="A592" s="68"/>
      <c r="B592" s="83"/>
      <c r="C592" s="65"/>
      <c r="D592" s="65"/>
      <c r="E592" s="65"/>
      <c r="F592" s="242"/>
      <c r="G592" s="242"/>
      <c r="H592" s="65"/>
      <c r="I592" s="65"/>
      <c r="J592" s="176"/>
    </row>
    <row r="593" spans="1:10">
      <c r="A593" s="68"/>
      <c r="B593" s="83"/>
      <c r="C593" s="65"/>
      <c r="D593" s="65"/>
      <c r="E593" s="65"/>
      <c r="F593" s="242"/>
      <c r="G593" s="242"/>
      <c r="H593" s="65"/>
      <c r="I593" s="65"/>
      <c r="J593" s="176"/>
    </row>
    <row r="594" spans="1:10">
      <c r="A594" s="68"/>
      <c r="B594" s="83"/>
      <c r="C594" s="65"/>
      <c r="D594" s="65"/>
      <c r="E594" s="65"/>
      <c r="F594" s="242"/>
      <c r="G594" s="242"/>
      <c r="H594" s="65"/>
      <c r="I594" s="65"/>
      <c r="J594" s="176"/>
    </row>
    <row r="595" spans="1:10">
      <c r="A595" s="68"/>
      <c r="B595" s="83"/>
      <c r="C595" s="65"/>
      <c r="D595" s="65"/>
      <c r="E595" s="65"/>
      <c r="F595" s="242"/>
      <c r="G595" s="242"/>
      <c r="H595" s="65"/>
      <c r="I595" s="65"/>
      <c r="J595" s="176"/>
    </row>
    <row r="596" spans="1:10">
      <c r="A596" s="68"/>
      <c r="B596" s="83"/>
      <c r="C596" s="65"/>
      <c r="D596" s="65"/>
      <c r="E596" s="65"/>
      <c r="F596" s="242"/>
      <c r="G596" s="242"/>
      <c r="H596" s="65"/>
      <c r="I596" s="65"/>
      <c r="J596" s="176"/>
    </row>
    <row r="597" spans="1:10">
      <c r="A597" s="68"/>
      <c r="B597" s="83"/>
      <c r="C597" s="65"/>
      <c r="D597" s="65"/>
      <c r="E597" s="65"/>
      <c r="F597" s="242"/>
      <c r="G597" s="242"/>
      <c r="H597" s="65"/>
      <c r="I597" s="65"/>
      <c r="J597" s="176"/>
    </row>
    <row r="598" spans="1:10">
      <c r="A598" s="68"/>
      <c r="B598" s="83"/>
      <c r="C598" s="65"/>
      <c r="D598" s="65"/>
      <c r="E598" s="65"/>
      <c r="F598" s="242"/>
      <c r="G598" s="242"/>
      <c r="H598" s="65"/>
      <c r="I598" s="65"/>
      <c r="J598" s="176"/>
    </row>
    <row r="599" spans="1:10">
      <c r="A599" s="68"/>
      <c r="B599" s="83"/>
      <c r="C599" s="65"/>
      <c r="D599" s="65"/>
      <c r="E599" s="65"/>
      <c r="F599" s="242"/>
      <c r="G599" s="242"/>
      <c r="H599" s="65"/>
      <c r="I599" s="65"/>
      <c r="J599" s="176"/>
    </row>
    <row r="600" spans="1:10">
      <c r="A600" s="68"/>
      <c r="B600" s="83"/>
      <c r="C600" s="65"/>
      <c r="D600" s="65"/>
      <c r="E600" s="65"/>
      <c r="F600" s="242"/>
      <c r="G600" s="242"/>
      <c r="H600" s="65"/>
      <c r="I600" s="65"/>
      <c r="J600" s="176"/>
    </row>
    <row r="601" spans="1:10">
      <c r="A601" s="68"/>
      <c r="B601" s="83"/>
      <c r="C601" s="65"/>
      <c r="D601" s="65"/>
      <c r="E601" s="65"/>
      <c r="F601" s="242"/>
      <c r="G601" s="242"/>
      <c r="H601" s="65"/>
      <c r="I601" s="65"/>
      <c r="J601" s="176"/>
    </row>
    <row r="602" spans="1:10">
      <c r="A602" s="68"/>
      <c r="B602" s="83"/>
      <c r="C602" s="65"/>
      <c r="D602" s="65"/>
      <c r="E602" s="65"/>
      <c r="F602" s="242"/>
      <c r="G602" s="242"/>
      <c r="H602" s="65"/>
      <c r="I602" s="65"/>
      <c r="J602" s="176"/>
    </row>
    <row r="603" spans="1:10">
      <c r="A603" s="68"/>
      <c r="B603" s="83"/>
      <c r="C603" s="65"/>
      <c r="D603" s="65"/>
      <c r="E603" s="65"/>
      <c r="F603" s="242"/>
      <c r="G603" s="242"/>
      <c r="H603" s="65"/>
      <c r="I603" s="65"/>
      <c r="J603" s="176"/>
    </row>
    <row r="604" spans="1:10">
      <c r="A604" s="68"/>
      <c r="B604" s="83"/>
      <c r="C604" s="65"/>
      <c r="D604" s="65"/>
      <c r="E604" s="65"/>
      <c r="F604" s="242"/>
      <c r="G604" s="242"/>
      <c r="H604" s="65"/>
      <c r="I604" s="65"/>
      <c r="J604" s="176"/>
    </row>
    <row r="605" spans="1:10">
      <c r="A605" s="68"/>
      <c r="B605" s="83"/>
      <c r="C605" s="65"/>
      <c r="D605" s="65"/>
      <c r="E605" s="65"/>
      <c r="F605" s="242"/>
      <c r="G605" s="242"/>
      <c r="H605" s="65"/>
      <c r="I605" s="65"/>
      <c r="J605" s="176"/>
    </row>
    <row r="606" spans="1:10">
      <c r="A606" s="68"/>
      <c r="B606" s="83"/>
      <c r="C606" s="65"/>
      <c r="D606" s="65"/>
      <c r="E606" s="65"/>
      <c r="F606" s="242"/>
      <c r="G606" s="242"/>
      <c r="H606" s="65"/>
      <c r="I606" s="65"/>
      <c r="J606" s="176"/>
    </row>
    <row r="607" spans="1:10">
      <c r="A607" s="68"/>
      <c r="B607" s="83"/>
      <c r="C607" s="65"/>
      <c r="D607" s="65"/>
      <c r="E607" s="65"/>
      <c r="F607" s="242"/>
      <c r="G607" s="242"/>
      <c r="H607" s="65"/>
      <c r="I607" s="65"/>
      <c r="J607" s="176"/>
    </row>
    <row r="608" spans="1:10">
      <c r="A608" s="68"/>
      <c r="B608" s="83"/>
      <c r="C608" s="65"/>
      <c r="D608" s="65"/>
      <c r="E608" s="65"/>
      <c r="F608" s="242"/>
      <c r="G608" s="242"/>
      <c r="H608" s="65"/>
      <c r="I608" s="65"/>
      <c r="J608" s="176"/>
    </row>
    <row r="609" spans="1:10">
      <c r="A609" s="68"/>
      <c r="B609" s="83"/>
      <c r="C609" s="65"/>
      <c r="D609" s="65"/>
      <c r="E609" s="65"/>
      <c r="F609" s="242"/>
      <c r="G609" s="242"/>
      <c r="H609" s="65"/>
      <c r="I609" s="65"/>
      <c r="J609" s="176"/>
    </row>
    <row r="610" spans="1:10">
      <c r="A610" s="68"/>
      <c r="B610" s="83"/>
      <c r="C610" s="65"/>
      <c r="D610" s="65"/>
      <c r="E610" s="65"/>
      <c r="F610" s="242"/>
      <c r="G610" s="242"/>
      <c r="H610" s="65"/>
      <c r="I610" s="65"/>
      <c r="J610" s="176"/>
    </row>
    <row r="611" spans="1:10">
      <c r="A611" s="68"/>
      <c r="B611" s="83"/>
      <c r="C611" s="65"/>
      <c r="D611" s="65"/>
      <c r="E611" s="65"/>
      <c r="F611" s="242"/>
      <c r="G611" s="242"/>
      <c r="H611" s="65"/>
      <c r="I611" s="65"/>
      <c r="J611" s="176"/>
    </row>
    <row r="612" spans="1:10">
      <c r="A612" s="68"/>
      <c r="B612" s="83"/>
      <c r="C612" s="65"/>
      <c r="D612" s="65"/>
      <c r="E612" s="65"/>
      <c r="F612" s="242"/>
      <c r="G612" s="242"/>
      <c r="H612" s="65"/>
      <c r="I612" s="65"/>
      <c r="J612" s="176"/>
    </row>
    <row r="613" spans="1:10">
      <c r="A613" s="68"/>
      <c r="B613" s="83"/>
      <c r="C613" s="65"/>
      <c r="D613" s="65"/>
      <c r="E613" s="65"/>
      <c r="F613" s="242"/>
      <c r="G613" s="242"/>
      <c r="H613" s="65"/>
      <c r="I613" s="65"/>
      <c r="J613" s="176"/>
    </row>
    <row r="614" spans="1:10">
      <c r="A614" s="68"/>
      <c r="B614" s="83"/>
      <c r="C614" s="65"/>
      <c r="D614" s="65"/>
      <c r="E614" s="65"/>
      <c r="F614" s="242"/>
      <c r="G614" s="242"/>
      <c r="H614" s="65"/>
      <c r="I614" s="65"/>
      <c r="J614" s="176"/>
    </row>
    <row r="615" spans="1:10">
      <c r="A615" s="68"/>
      <c r="B615" s="83"/>
      <c r="C615" s="65"/>
      <c r="D615" s="65"/>
      <c r="E615" s="65"/>
      <c r="F615" s="242"/>
      <c r="G615" s="242"/>
      <c r="H615" s="65"/>
      <c r="I615" s="65"/>
      <c r="J615" s="176"/>
    </row>
    <row r="616" spans="1:10">
      <c r="A616" s="68"/>
      <c r="B616" s="83"/>
      <c r="C616" s="65"/>
      <c r="D616" s="65"/>
      <c r="E616" s="65"/>
      <c r="F616" s="242"/>
      <c r="G616" s="242"/>
      <c r="H616" s="65"/>
      <c r="I616" s="65"/>
      <c r="J616" s="176"/>
    </row>
    <row r="617" spans="1:10">
      <c r="A617" s="68"/>
      <c r="B617" s="83"/>
      <c r="C617" s="65"/>
      <c r="D617" s="65"/>
      <c r="E617" s="65"/>
      <c r="F617" s="242"/>
      <c r="G617" s="242"/>
      <c r="H617" s="65"/>
      <c r="I617" s="65"/>
      <c r="J617" s="176"/>
    </row>
    <row r="618" spans="1:10">
      <c r="A618" s="68"/>
      <c r="B618" s="83"/>
      <c r="C618" s="65"/>
      <c r="D618" s="65"/>
      <c r="E618" s="65"/>
      <c r="F618" s="242"/>
      <c r="G618" s="242"/>
      <c r="H618" s="65"/>
      <c r="I618" s="65"/>
      <c r="J618" s="176"/>
    </row>
    <row r="619" spans="1:10">
      <c r="A619" s="68"/>
      <c r="B619" s="83"/>
      <c r="C619" s="65"/>
      <c r="D619" s="65"/>
      <c r="E619" s="65"/>
      <c r="F619" s="242"/>
      <c r="G619" s="242"/>
      <c r="H619" s="65"/>
      <c r="I619" s="65"/>
      <c r="J619" s="176"/>
    </row>
    <row r="620" spans="1:10">
      <c r="A620" s="68"/>
      <c r="B620" s="83"/>
      <c r="C620" s="65"/>
      <c r="D620" s="65"/>
      <c r="E620" s="65"/>
      <c r="F620" s="242"/>
      <c r="G620" s="242"/>
      <c r="H620" s="65"/>
      <c r="I620" s="65"/>
      <c r="J620" s="176"/>
    </row>
    <row r="621" spans="1:10">
      <c r="A621" s="68"/>
      <c r="B621" s="83"/>
      <c r="C621" s="65"/>
      <c r="D621" s="65"/>
      <c r="E621" s="65"/>
      <c r="F621" s="242"/>
      <c r="G621" s="242"/>
      <c r="H621" s="65"/>
      <c r="I621" s="65"/>
      <c r="J621" s="176"/>
    </row>
    <row r="622" spans="1:10">
      <c r="A622" s="68"/>
      <c r="B622" s="83"/>
      <c r="C622" s="65"/>
      <c r="D622" s="65"/>
      <c r="E622" s="65"/>
      <c r="F622" s="242"/>
      <c r="G622" s="242"/>
      <c r="H622" s="65"/>
      <c r="I622" s="65"/>
      <c r="J622" s="176"/>
    </row>
    <row r="623" spans="1:10">
      <c r="A623" s="68"/>
      <c r="B623" s="83"/>
      <c r="C623" s="65"/>
      <c r="D623" s="65"/>
      <c r="E623" s="65"/>
      <c r="F623" s="242"/>
      <c r="G623" s="242"/>
      <c r="H623" s="65"/>
      <c r="I623" s="65"/>
      <c r="J623" s="176"/>
    </row>
    <row r="624" spans="1:10">
      <c r="A624" s="68"/>
      <c r="B624" s="83"/>
      <c r="C624" s="65"/>
      <c r="D624" s="65"/>
      <c r="E624" s="65"/>
      <c r="F624" s="242"/>
      <c r="G624" s="242"/>
      <c r="H624" s="65"/>
      <c r="I624" s="65"/>
      <c r="J624" s="176"/>
    </row>
    <row r="625" spans="1:10">
      <c r="A625" s="68"/>
      <c r="B625" s="83"/>
      <c r="C625" s="65"/>
      <c r="D625" s="65"/>
      <c r="E625" s="65"/>
      <c r="F625" s="242"/>
      <c r="G625" s="242"/>
      <c r="H625" s="65"/>
      <c r="I625" s="65"/>
      <c r="J625" s="176"/>
    </row>
    <row r="626" spans="1:10">
      <c r="A626" s="68"/>
      <c r="B626" s="83"/>
      <c r="C626" s="65"/>
      <c r="D626" s="65"/>
      <c r="E626" s="65"/>
      <c r="F626" s="242"/>
      <c r="G626" s="242"/>
      <c r="H626" s="65"/>
      <c r="I626" s="65"/>
      <c r="J626" s="176"/>
    </row>
    <row r="627" spans="1:10">
      <c r="A627" s="68"/>
      <c r="B627" s="83"/>
      <c r="C627" s="65"/>
      <c r="D627" s="65"/>
      <c r="E627" s="65"/>
      <c r="F627" s="242"/>
      <c r="G627" s="242"/>
      <c r="H627" s="65"/>
      <c r="I627" s="65"/>
      <c r="J627" s="176"/>
    </row>
    <row r="628" spans="1:10">
      <c r="A628" s="68"/>
      <c r="B628" s="83"/>
      <c r="C628" s="65"/>
      <c r="D628" s="65"/>
      <c r="E628" s="65"/>
      <c r="F628" s="242"/>
      <c r="G628" s="242"/>
      <c r="H628" s="65"/>
      <c r="I628" s="65"/>
      <c r="J628" s="176"/>
    </row>
    <row r="629" spans="1:10">
      <c r="A629" s="68"/>
      <c r="B629" s="83"/>
      <c r="C629" s="65"/>
      <c r="D629" s="65"/>
      <c r="E629" s="65"/>
      <c r="F629" s="242"/>
      <c r="G629" s="242"/>
      <c r="H629" s="65"/>
      <c r="I629" s="65"/>
      <c r="J629" s="176"/>
    </row>
    <row r="630" spans="1:10">
      <c r="A630" s="68"/>
      <c r="B630" s="83"/>
      <c r="C630" s="65"/>
      <c r="D630" s="65"/>
      <c r="E630" s="65"/>
      <c r="F630" s="242"/>
      <c r="G630" s="242"/>
      <c r="H630" s="65"/>
      <c r="I630" s="65"/>
      <c r="J630" s="176"/>
    </row>
    <row r="631" spans="1:10">
      <c r="A631" s="68"/>
      <c r="B631" s="83"/>
      <c r="C631" s="65"/>
      <c r="D631" s="65"/>
      <c r="E631" s="65"/>
      <c r="F631" s="242"/>
      <c r="G631" s="242"/>
      <c r="H631" s="65"/>
      <c r="I631" s="65"/>
      <c r="J631" s="176"/>
    </row>
    <row r="632" spans="1:10">
      <c r="A632" s="68"/>
      <c r="B632" s="83"/>
      <c r="C632" s="65"/>
      <c r="D632" s="65"/>
      <c r="E632" s="65"/>
      <c r="F632" s="242"/>
      <c r="G632" s="242"/>
      <c r="H632" s="65"/>
      <c r="I632" s="65"/>
      <c r="J632" s="176"/>
    </row>
    <row r="633" spans="1:10">
      <c r="A633" s="68"/>
      <c r="B633" s="83"/>
      <c r="C633" s="65"/>
      <c r="D633" s="65"/>
      <c r="E633" s="65"/>
      <c r="F633" s="242"/>
      <c r="G633" s="242"/>
      <c r="H633" s="65"/>
      <c r="I633" s="65"/>
      <c r="J633" s="176"/>
    </row>
    <row r="634" spans="1:10">
      <c r="A634" s="68"/>
      <c r="B634" s="83"/>
      <c r="C634" s="65"/>
      <c r="D634" s="65"/>
      <c r="E634" s="65"/>
      <c r="F634" s="242"/>
      <c r="G634" s="242"/>
      <c r="H634" s="65"/>
      <c r="I634" s="65"/>
      <c r="J634" s="176"/>
    </row>
    <row r="635" spans="1:10">
      <c r="A635" s="68"/>
      <c r="B635" s="83"/>
      <c r="C635" s="65"/>
      <c r="D635" s="65"/>
      <c r="E635" s="65"/>
      <c r="F635" s="242"/>
      <c r="G635" s="242"/>
      <c r="H635" s="65"/>
      <c r="I635" s="65"/>
      <c r="J635" s="176"/>
    </row>
    <row r="636" spans="1:10">
      <c r="A636" s="68"/>
      <c r="B636" s="83"/>
      <c r="C636" s="65"/>
      <c r="D636" s="65"/>
      <c r="E636" s="65"/>
      <c r="F636" s="242"/>
      <c r="G636" s="242"/>
      <c r="H636" s="65"/>
      <c r="I636" s="65"/>
      <c r="J636" s="176"/>
    </row>
    <row r="637" spans="1:10">
      <c r="A637" s="68"/>
      <c r="B637" s="83"/>
      <c r="C637" s="65"/>
      <c r="D637" s="65"/>
      <c r="E637" s="65"/>
      <c r="F637" s="242"/>
      <c r="G637" s="242"/>
      <c r="H637" s="65"/>
      <c r="I637" s="65"/>
      <c r="J637" s="176"/>
    </row>
    <row r="638" spans="1:10">
      <c r="A638" s="68"/>
      <c r="B638" s="83"/>
      <c r="C638" s="65"/>
      <c r="D638" s="65"/>
      <c r="E638" s="65"/>
      <c r="F638" s="242"/>
      <c r="G638" s="242"/>
      <c r="H638" s="65"/>
      <c r="I638" s="65"/>
      <c r="J638" s="176"/>
    </row>
    <row r="639" spans="1:10">
      <c r="A639" s="68"/>
      <c r="B639" s="83"/>
      <c r="C639" s="65"/>
      <c r="D639" s="65"/>
      <c r="E639" s="65"/>
      <c r="F639" s="242"/>
      <c r="G639" s="242"/>
      <c r="H639" s="65"/>
      <c r="I639" s="65"/>
      <c r="J639" s="176"/>
    </row>
    <row r="640" spans="1:10">
      <c r="A640" s="68"/>
      <c r="B640" s="83"/>
      <c r="C640" s="65"/>
      <c r="D640" s="65"/>
      <c r="E640" s="65"/>
      <c r="F640" s="242"/>
      <c r="G640" s="242"/>
      <c r="H640" s="65"/>
      <c r="I640" s="65"/>
      <c r="J640" s="176"/>
    </row>
    <row r="641" spans="1:10">
      <c r="A641" s="68"/>
      <c r="B641" s="83"/>
      <c r="C641" s="65"/>
      <c r="D641" s="65"/>
      <c r="E641" s="65"/>
      <c r="F641" s="242"/>
      <c r="G641" s="242"/>
      <c r="H641" s="65"/>
      <c r="I641" s="65"/>
      <c r="J641" s="176"/>
    </row>
    <row r="642" spans="1:10">
      <c r="A642" s="68"/>
      <c r="B642" s="83"/>
      <c r="C642" s="65"/>
      <c r="D642" s="65"/>
      <c r="E642" s="65"/>
      <c r="F642" s="242"/>
      <c r="G642" s="242"/>
      <c r="H642" s="65"/>
      <c r="I642" s="65"/>
      <c r="J642" s="176"/>
    </row>
    <row r="643" spans="1:10">
      <c r="A643" s="68"/>
      <c r="B643" s="83"/>
      <c r="C643" s="65"/>
      <c r="D643" s="65"/>
      <c r="E643" s="65"/>
      <c r="F643" s="242"/>
      <c r="G643" s="242"/>
      <c r="H643" s="65"/>
      <c r="I643" s="65"/>
      <c r="J643" s="176"/>
    </row>
    <row r="644" spans="1:10">
      <c r="A644" s="68"/>
      <c r="B644" s="83"/>
      <c r="C644" s="65"/>
      <c r="D644" s="65"/>
      <c r="E644" s="65"/>
      <c r="F644" s="242"/>
      <c r="G644" s="242"/>
      <c r="H644" s="65"/>
      <c r="I644" s="65"/>
      <c r="J644" s="176"/>
    </row>
    <row r="645" spans="1:10">
      <c r="A645" s="68"/>
      <c r="B645" s="83"/>
      <c r="C645" s="65"/>
      <c r="D645" s="65"/>
      <c r="E645" s="65"/>
      <c r="F645" s="242"/>
      <c r="G645" s="242"/>
      <c r="H645" s="65"/>
      <c r="I645" s="65"/>
      <c r="J645" s="176"/>
    </row>
    <row r="646" spans="1:10">
      <c r="A646" s="68"/>
      <c r="B646" s="83"/>
      <c r="C646" s="65"/>
      <c r="D646" s="65"/>
      <c r="E646" s="65"/>
      <c r="F646" s="242"/>
      <c r="G646" s="242"/>
      <c r="H646" s="65"/>
      <c r="I646" s="65"/>
      <c r="J646" s="176"/>
    </row>
    <row r="647" spans="1:10">
      <c r="A647" s="68"/>
      <c r="B647" s="83"/>
      <c r="C647" s="65"/>
      <c r="D647" s="65"/>
      <c r="E647" s="65"/>
      <c r="F647" s="242"/>
      <c r="G647" s="242"/>
      <c r="H647" s="65"/>
      <c r="I647" s="65"/>
      <c r="J647" s="176"/>
    </row>
    <row r="648" spans="1:10">
      <c r="A648" s="68"/>
      <c r="B648" s="83"/>
      <c r="C648" s="65"/>
      <c r="D648" s="65"/>
      <c r="E648" s="65"/>
      <c r="F648" s="242"/>
      <c r="G648" s="242"/>
      <c r="H648" s="65"/>
      <c r="I648" s="65"/>
      <c r="J648" s="176"/>
    </row>
    <row r="649" spans="1:10">
      <c r="A649" s="68"/>
      <c r="B649" s="83"/>
      <c r="C649" s="65"/>
      <c r="D649" s="65"/>
      <c r="E649" s="65"/>
      <c r="F649" s="242"/>
      <c r="G649" s="242"/>
      <c r="H649" s="65"/>
      <c r="I649" s="65"/>
      <c r="J649" s="176"/>
    </row>
    <row r="650" spans="1:10">
      <c r="A650" s="68"/>
      <c r="B650" s="83"/>
      <c r="C650" s="65"/>
      <c r="D650" s="65"/>
      <c r="E650" s="65"/>
      <c r="F650" s="242"/>
      <c r="G650" s="242"/>
      <c r="H650" s="65"/>
      <c r="I650" s="65"/>
      <c r="J650" s="176"/>
    </row>
    <row r="651" spans="1:10">
      <c r="A651" s="68"/>
      <c r="B651" s="83"/>
      <c r="C651" s="65"/>
      <c r="D651" s="65"/>
      <c r="E651" s="65"/>
      <c r="F651" s="242"/>
      <c r="G651" s="242"/>
      <c r="H651" s="65"/>
      <c r="I651" s="65"/>
      <c r="J651" s="176"/>
    </row>
    <row r="652" spans="1:10">
      <c r="A652" s="68"/>
      <c r="B652" s="83"/>
      <c r="C652" s="65"/>
      <c r="D652" s="65"/>
      <c r="E652" s="65"/>
      <c r="F652" s="242"/>
      <c r="G652" s="242"/>
      <c r="H652" s="65"/>
      <c r="I652" s="65"/>
      <c r="J652" s="176"/>
    </row>
    <row r="653" spans="1:10">
      <c r="A653" s="68"/>
      <c r="B653" s="83"/>
      <c r="C653" s="65"/>
      <c r="D653" s="65"/>
      <c r="E653" s="65"/>
      <c r="F653" s="242"/>
      <c r="G653" s="242"/>
      <c r="H653" s="65"/>
      <c r="I653" s="65"/>
      <c r="J653" s="176"/>
    </row>
    <row r="654" spans="1:10">
      <c r="A654" s="68"/>
      <c r="B654" s="83"/>
      <c r="C654" s="65"/>
      <c r="D654" s="65"/>
      <c r="E654" s="65"/>
      <c r="F654" s="242"/>
      <c r="G654" s="242"/>
      <c r="H654" s="65"/>
      <c r="I654" s="65"/>
      <c r="J654" s="176"/>
    </row>
    <row r="655" spans="1:10">
      <c r="A655" s="68"/>
      <c r="B655" s="83"/>
      <c r="C655" s="65"/>
      <c r="D655" s="65"/>
      <c r="E655" s="65"/>
      <c r="F655" s="242"/>
      <c r="G655" s="242"/>
      <c r="H655" s="65"/>
      <c r="I655" s="65"/>
      <c r="J655" s="176"/>
    </row>
    <row r="656" spans="1:10">
      <c r="A656" s="68"/>
      <c r="B656" s="83"/>
      <c r="C656" s="65"/>
      <c r="D656" s="65"/>
      <c r="E656" s="65"/>
      <c r="F656" s="242"/>
      <c r="G656" s="242"/>
      <c r="H656" s="65"/>
      <c r="I656" s="65"/>
      <c r="J656" s="176"/>
    </row>
    <row r="657" spans="1:10">
      <c r="A657" s="68"/>
      <c r="B657" s="83"/>
      <c r="C657" s="65"/>
      <c r="D657" s="65"/>
      <c r="E657" s="65"/>
      <c r="F657" s="242"/>
      <c r="G657" s="242"/>
      <c r="H657" s="65"/>
      <c r="I657" s="65"/>
      <c r="J657" s="176"/>
    </row>
    <row r="658" spans="1:10">
      <c r="A658" s="68"/>
      <c r="B658" s="83"/>
      <c r="C658" s="65"/>
      <c r="D658" s="65"/>
      <c r="E658" s="65"/>
      <c r="F658" s="242"/>
      <c r="G658" s="242"/>
      <c r="H658" s="65"/>
      <c r="I658" s="65"/>
      <c r="J658" s="176"/>
    </row>
    <row r="659" spans="1:10">
      <c r="A659" s="68"/>
      <c r="B659" s="83"/>
      <c r="C659" s="65"/>
      <c r="D659" s="65"/>
      <c r="E659" s="65"/>
      <c r="F659" s="242"/>
      <c r="G659" s="242"/>
      <c r="H659" s="65"/>
      <c r="I659" s="65"/>
      <c r="J659" s="176"/>
    </row>
    <row r="660" spans="1:10">
      <c r="A660" s="68"/>
      <c r="B660" s="83"/>
      <c r="C660" s="65"/>
      <c r="D660" s="65"/>
      <c r="E660" s="65"/>
      <c r="F660" s="242"/>
      <c r="G660" s="242"/>
      <c r="H660" s="65"/>
      <c r="I660" s="65"/>
      <c r="J660" s="176"/>
    </row>
    <row r="661" spans="1:10">
      <c r="A661" s="68"/>
      <c r="B661" s="83"/>
      <c r="C661" s="65"/>
      <c r="D661" s="65"/>
      <c r="E661" s="65"/>
      <c r="F661" s="242"/>
      <c r="G661" s="242"/>
      <c r="H661" s="65"/>
      <c r="I661" s="65"/>
      <c r="J661" s="176"/>
    </row>
    <row r="662" spans="1:10">
      <c r="A662" s="68"/>
      <c r="B662" s="83"/>
      <c r="C662" s="65"/>
      <c r="D662" s="65"/>
      <c r="E662" s="65"/>
      <c r="F662" s="242"/>
      <c r="G662" s="242"/>
      <c r="H662" s="65"/>
      <c r="I662" s="65"/>
      <c r="J662" s="176"/>
    </row>
    <row r="663" spans="1:10">
      <c r="A663" s="68"/>
      <c r="B663" s="83"/>
      <c r="C663" s="65"/>
      <c r="D663" s="65"/>
      <c r="E663" s="65"/>
      <c r="F663" s="242"/>
      <c r="G663" s="242"/>
      <c r="H663" s="65"/>
      <c r="I663" s="65"/>
      <c r="J663" s="176"/>
    </row>
    <row r="664" spans="1:10">
      <c r="A664" s="68"/>
      <c r="B664" s="83"/>
      <c r="C664" s="65"/>
      <c r="D664" s="65"/>
      <c r="E664" s="65"/>
      <c r="F664" s="242"/>
      <c r="G664" s="242"/>
      <c r="H664" s="65"/>
      <c r="I664" s="65"/>
      <c r="J664" s="176"/>
    </row>
    <row r="665" spans="1:10">
      <c r="A665" s="68"/>
      <c r="B665" s="83"/>
      <c r="C665" s="65"/>
      <c r="D665" s="65"/>
      <c r="E665" s="65"/>
      <c r="F665" s="242"/>
      <c r="G665" s="242"/>
      <c r="H665" s="65"/>
      <c r="I665" s="65"/>
      <c r="J665" s="176"/>
    </row>
    <row r="666" spans="1:10">
      <c r="A666" s="68"/>
      <c r="B666" s="83"/>
      <c r="C666" s="65"/>
      <c r="D666" s="65"/>
      <c r="E666" s="65"/>
      <c r="F666" s="242"/>
      <c r="G666" s="242"/>
      <c r="H666" s="65"/>
      <c r="I666" s="65"/>
      <c r="J666" s="176"/>
    </row>
    <row r="667" spans="1:10">
      <c r="A667" s="68"/>
      <c r="B667" s="83"/>
      <c r="C667" s="65"/>
      <c r="D667" s="65"/>
      <c r="E667" s="65"/>
      <c r="F667" s="242"/>
      <c r="G667" s="242"/>
      <c r="H667" s="65"/>
      <c r="I667" s="65"/>
      <c r="J667" s="176"/>
    </row>
    <row r="668" spans="1:10">
      <c r="A668" s="68"/>
      <c r="B668" s="83"/>
      <c r="C668" s="65"/>
      <c r="D668" s="65"/>
      <c r="E668" s="65"/>
      <c r="F668" s="242"/>
      <c r="G668" s="242"/>
      <c r="H668" s="65"/>
      <c r="I668" s="65"/>
      <c r="J668" s="176"/>
    </row>
    <row r="669" spans="1:10">
      <c r="A669" s="68"/>
      <c r="B669" s="83"/>
      <c r="C669" s="65"/>
      <c r="D669" s="65"/>
      <c r="E669" s="65"/>
      <c r="F669" s="242"/>
      <c r="G669" s="242"/>
      <c r="H669" s="65"/>
      <c r="I669" s="65"/>
      <c r="J669" s="176"/>
    </row>
    <row r="670" spans="1:10">
      <c r="A670" s="68"/>
      <c r="B670" s="83"/>
      <c r="C670" s="65"/>
      <c r="D670" s="65"/>
      <c r="E670" s="65"/>
      <c r="F670" s="242"/>
      <c r="G670" s="242"/>
      <c r="H670" s="65"/>
      <c r="I670" s="65"/>
      <c r="J670" s="176"/>
    </row>
    <row r="671" spans="1:10">
      <c r="A671" s="68"/>
      <c r="B671" s="83"/>
      <c r="C671" s="65"/>
      <c r="D671" s="65"/>
      <c r="E671" s="65"/>
      <c r="F671" s="242"/>
      <c r="G671" s="242"/>
      <c r="H671" s="65"/>
      <c r="I671" s="65"/>
      <c r="J671" s="176"/>
    </row>
    <row r="672" spans="1:10">
      <c r="A672" s="68"/>
      <c r="B672" s="83"/>
      <c r="C672" s="65"/>
      <c r="D672" s="65"/>
      <c r="E672" s="65"/>
      <c r="F672" s="242"/>
      <c r="G672" s="242"/>
      <c r="H672" s="65"/>
      <c r="I672" s="65"/>
      <c r="J672" s="176"/>
    </row>
    <row r="673" spans="1:10">
      <c r="A673" s="68"/>
      <c r="B673" s="83"/>
      <c r="C673" s="65"/>
      <c r="D673" s="65"/>
      <c r="E673" s="65"/>
      <c r="F673" s="242"/>
      <c r="G673" s="242"/>
      <c r="H673" s="65"/>
      <c r="I673" s="65"/>
      <c r="J673" s="176"/>
    </row>
    <row r="674" spans="1:10">
      <c r="A674" s="68"/>
      <c r="B674" s="83"/>
      <c r="C674" s="65"/>
      <c r="D674" s="65"/>
      <c r="E674" s="65"/>
      <c r="F674" s="242"/>
      <c r="G674" s="242"/>
      <c r="H674" s="65"/>
      <c r="I674" s="65"/>
      <c r="J674" s="176"/>
    </row>
    <row r="675" spans="1:10">
      <c r="A675" s="68"/>
      <c r="B675" s="83"/>
      <c r="C675" s="65"/>
      <c r="D675" s="65"/>
      <c r="E675" s="65"/>
      <c r="F675" s="242"/>
      <c r="G675" s="242"/>
      <c r="H675" s="65"/>
      <c r="I675" s="65"/>
      <c r="J675" s="176"/>
    </row>
    <row r="676" spans="1:10">
      <c r="A676" s="68"/>
      <c r="B676" s="83"/>
      <c r="C676" s="65"/>
      <c r="D676" s="65"/>
      <c r="E676" s="65"/>
      <c r="F676" s="242"/>
      <c r="G676" s="242"/>
      <c r="H676" s="65"/>
      <c r="I676" s="65"/>
      <c r="J676" s="176"/>
    </row>
    <row r="677" spans="1:10">
      <c r="A677" s="68"/>
      <c r="B677" s="83"/>
      <c r="C677" s="65"/>
      <c r="D677" s="65"/>
      <c r="E677" s="65"/>
      <c r="F677" s="242"/>
      <c r="G677" s="242"/>
      <c r="H677" s="65"/>
      <c r="I677" s="65"/>
      <c r="J677" s="176"/>
    </row>
    <row r="678" spans="1:10">
      <c r="A678" s="68"/>
      <c r="B678" s="83"/>
      <c r="C678" s="65"/>
      <c r="D678" s="65"/>
      <c r="E678" s="65"/>
      <c r="F678" s="242"/>
      <c r="G678" s="242"/>
      <c r="H678" s="65"/>
      <c r="I678" s="65"/>
      <c r="J678" s="176"/>
    </row>
    <row r="679" spans="1:10">
      <c r="A679" s="68"/>
      <c r="B679" s="83"/>
      <c r="C679" s="65"/>
      <c r="D679" s="65"/>
      <c r="E679" s="65"/>
      <c r="F679" s="242"/>
      <c r="G679" s="242"/>
      <c r="H679" s="65"/>
      <c r="I679" s="65"/>
      <c r="J679" s="176"/>
    </row>
    <row r="680" spans="1:10">
      <c r="A680" s="68"/>
      <c r="B680" s="83"/>
      <c r="C680" s="65"/>
      <c r="D680" s="65"/>
      <c r="E680" s="65"/>
      <c r="F680" s="242"/>
      <c r="G680" s="242"/>
      <c r="H680" s="65"/>
      <c r="I680" s="65"/>
      <c r="J680" s="176"/>
    </row>
    <row r="681" spans="1:10">
      <c r="A681" s="68"/>
      <c r="B681" s="83"/>
      <c r="C681" s="65"/>
      <c r="D681" s="65"/>
      <c r="E681" s="65"/>
      <c r="F681" s="242"/>
      <c r="G681" s="242"/>
      <c r="H681" s="65"/>
      <c r="I681" s="65"/>
      <c r="J681" s="176"/>
    </row>
    <row r="682" spans="1:10">
      <c r="A682" s="68"/>
      <c r="B682" s="83"/>
      <c r="C682" s="65"/>
      <c r="D682" s="65"/>
      <c r="E682" s="65"/>
      <c r="F682" s="242"/>
      <c r="G682" s="242"/>
      <c r="H682" s="65"/>
      <c r="I682" s="65"/>
      <c r="J682" s="176"/>
    </row>
    <row r="683" spans="1:10">
      <c r="A683" s="68"/>
      <c r="B683" s="83"/>
      <c r="C683" s="65"/>
      <c r="D683" s="65"/>
      <c r="E683" s="65"/>
      <c r="F683" s="242"/>
      <c r="G683" s="242"/>
      <c r="H683" s="65"/>
      <c r="I683" s="65"/>
      <c r="J683" s="176"/>
    </row>
    <row r="684" spans="1:10">
      <c r="A684" s="68"/>
      <c r="B684" s="83"/>
      <c r="C684" s="65"/>
      <c r="D684" s="65"/>
      <c r="E684" s="65"/>
      <c r="F684" s="242"/>
      <c r="G684" s="242"/>
      <c r="H684" s="65"/>
      <c r="I684" s="65"/>
      <c r="J684" s="176"/>
    </row>
    <row r="685" spans="1:10">
      <c r="A685" s="68"/>
      <c r="B685" s="83"/>
      <c r="C685" s="65"/>
      <c r="D685" s="65"/>
      <c r="E685" s="65"/>
      <c r="F685" s="242"/>
      <c r="G685" s="242"/>
      <c r="H685" s="65"/>
      <c r="I685" s="65"/>
      <c r="J685" s="176"/>
    </row>
    <row r="686" spans="1:10">
      <c r="A686" s="68"/>
      <c r="B686" s="83"/>
      <c r="C686" s="65"/>
      <c r="D686" s="65"/>
      <c r="E686" s="65"/>
      <c r="F686" s="242"/>
      <c r="G686" s="242"/>
      <c r="H686" s="65"/>
      <c r="I686" s="65"/>
      <c r="J686" s="176"/>
    </row>
    <row r="687" spans="1:10">
      <c r="A687" s="68"/>
      <c r="B687" s="83"/>
      <c r="C687" s="65"/>
      <c r="D687" s="65"/>
      <c r="E687" s="65"/>
      <c r="F687" s="242"/>
      <c r="G687" s="242"/>
      <c r="H687" s="65"/>
      <c r="I687" s="65"/>
      <c r="J687" s="176"/>
    </row>
    <row r="688" spans="1:10">
      <c r="A688" s="68"/>
      <c r="B688" s="83"/>
      <c r="C688" s="65"/>
      <c r="D688" s="65"/>
      <c r="E688" s="65"/>
      <c r="F688" s="242"/>
      <c r="G688" s="242"/>
      <c r="H688" s="65"/>
      <c r="I688" s="65"/>
      <c r="J688" s="176"/>
    </row>
    <row r="689" spans="1:10">
      <c r="A689" s="68"/>
      <c r="B689" s="83"/>
      <c r="C689" s="65"/>
      <c r="D689" s="65"/>
      <c r="E689" s="65"/>
      <c r="F689" s="242"/>
      <c r="G689" s="242"/>
      <c r="H689" s="65"/>
      <c r="I689" s="65"/>
      <c r="J689" s="176"/>
    </row>
    <row r="690" spans="1:10">
      <c r="A690" s="68"/>
      <c r="B690" s="83"/>
      <c r="C690" s="65"/>
      <c r="D690" s="65"/>
      <c r="E690" s="65"/>
      <c r="F690" s="242"/>
      <c r="G690" s="242"/>
      <c r="H690" s="65"/>
      <c r="I690" s="65"/>
      <c r="J690" s="176"/>
    </row>
    <row r="691" spans="1:10">
      <c r="A691" s="68"/>
      <c r="B691" s="83"/>
      <c r="C691" s="65"/>
      <c r="D691" s="65"/>
      <c r="E691" s="65"/>
      <c r="F691" s="242"/>
      <c r="G691" s="242"/>
      <c r="H691" s="65"/>
      <c r="I691" s="65"/>
      <c r="J691" s="176"/>
    </row>
    <row r="692" spans="1:10">
      <c r="A692" s="68"/>
      <c r="B692" s="83"/>
      <c r="C692" s="65"/>
      <c r="D692" s="65"/>
      <c r="E692" s="65"/>
      <c r="F692" s="242"/>
      <c r="G692" s="242"/>
      <c r="H692" s="65"/>
      <c r="I692" s="65"/>
      <c r="J692" s="176"/>
    </row>
    <row r="693" spans="1:10">
      <c r="A693" s="68"/>
      <c r="B693" s="83"/>
      <c r="C693" s="65"/>
      <c r="D693" s="65"/>
      <c r="E693" s="65"/>
      <c r="F693" s="242"/>
      <c r="G693" s="242"/>
      <c r="H693" s="65"/>
      <c r="I693" s="65"/>
      <c r="J693" s="176"/>
    </row>
    <row r="694" spans="1:10">
      <c r="A694" s="68"/>
      <c r="B694" s="83"/>
      <c r="C694" s="65"/>
      <c r="D694" s="65"/>
      <c r="E694" s="65"/>
      <c r="F694" s="242"/>
      <c r="G694" s="242"/>
      <c r="H694" s="65"/>
      <c r="I694" s="65"/>
      <c r="J694" s="176"/>
    </row>
    <row r="695" spans="1:10">
      <c r="A695" s="68"/>
      <c r="B695" s="83"/>
      <c r="C695" s="65"/>
      <c r="D695" s="65"/>
      <c r="E695" s="65"/>
      <c r="F695" s="242"/>
      <c r="G695" s="242"/>
      <c r="H695" s="65"/>
      <c r="I695" s="65"/>
      <c r="J695" s="176"/>
    </row>
    <row r="696" spans="1:10">
      <c r="A696" s="68"/>
      <c r="B696" s="83"/>
      <c r="C696" s="65"/>
      <c r="D696" s="65"/>
      <c r="E696" s="65"/>
      <c r="F696" s="242"/>
      <c r="G696" s="242"/>
      <c r="H696" s="65"/>
      <c r="I696" s="65"/>
      <c r="J696" s="176"/>
    </row>
    <row r="697" spans="1:10">
      <c r="A697" s="68"/>
      <c r="B697" s="83"/>
      <c r="C697" s="65"/>
      <c r="D697" s="65"/>
      <c r="E697" s="65"/>
      <c r="F697" s="242"/>
      <c r="G697" s="242"/>
      <c r="H697" s="65"/>
      <c r="I697" s="65"/>
      <c r="J697" s="176"/>
    </row>
    <row r="698" spans="1:10">
      <c r="A698" s="68"/>
      <c r="B698" s="83"/>
      <c r="C698" s="65"/>
      <c r="D698" s="65"/>
      <c r="E698" s="65"/>
      <c r="F698" s="242"/>
      <c r="G698" s="242"/>
      <c r="H698" s="65"/>
      <c r="I698" s="65"/>
      <c r="J698" s="176"/>
    </row>
    <row r="699" spans="1:10">
      <c r="A699" s="68"/>
      <c r="B699" s="83"/>
      <c r="C699" s="65"/>
      <c r="D699" s="65"/>
      <c r="E699" s="65"/>
      <c r="F699" s="242"/>
      <c r="G699" s="242"/>
      <c r="H699" s="65"/>
      <c r="I699" s="65"/>
      <c r="J699" s="176"/>
    </row>
    <row r="700" spans="1:10">
      <c r="A700" s="68"/>
      <c r="B700" s="83"/>
      <c r="C700" s="65"/>
      <c r="D700" s="65"/>
      <c r="E700" s="65"/>
      <c r="F700" s="242"/>
      <c r="G700" s="242"/>
      <c r="H700" s="65"/>
      <c r="I700" s="65"/>
      <c r="J700" s="176"/>
    </row>
    <row r="701" spans="1:10">
      <c r="A701" s="68"/>
      <c r="B701" s="83"/>
      <c r="C701" s="65"/>
      <c r="D701" s="65"/>
      <c r="E701" s="65"/>
      <c r="F701" s="242"/>
      <c r="G701" s="242"/>
      <c r="H701" s="65"/>
      <c r="I701" s="65"/>
      <c r="J701" s="176"/>
    </row>
    <row r="702" spans="1:10">
      <c r="A702" s="68"/>
      <c r="B702" s="83"/>
      <c r="C702" s="65"/>
      <c r="D702" s="65"/>
      <c r="E702" s="65"/>
      <c r="F702" s="242"/>
      <c r="G702" s="242"/>
      <c r="H702" s="65"/>
      <c r="I702" s="65"/>
      <c r="J702" s="176"/>
    </row>
    <row r="703" spans="1:10">
      <c r="A703" s="68"/>
      <c r="B703" s="83"/>
      <c r="C703" s="65"/>
      <c r="D703" s="65"/>
      <c r="E703" s="65"/>
      <c r="F703" s="242"/>
      <c r="G703" s="242"/>
      <c r="H703" s="65"/>
      <c r="I703" s="65"/>
      <c r="J703" s="176"/>
    </row>
    <row r="704" spans="1:10">
      <c r="A704" s="68"/>
      <c r="B704" s="83"/>
      <c r="C704" s="65"/>
      <c r="D704" s="65"/>
      <c r="E704" s="65"/>
      <c r="F704" s="242"/>
      <c r="G704" s="242"/>
      <c r="H704" s="65"/>
      <c r="I704" s="65"/>
      <c r="J704" s="176"/>
    </row>
    <row r="705" spans="1:10">
      <c r="A705" s="68"/>
      <c r="B705" s="83"/>
      <c r="C705" s="65"/>
      <c r="D705" s="65"/>
      <c r="E705" s="65"/>
      <c r="F705" s="242"/>
      <c r="G705" s="242"/>
      <c r="H705" s="65"/>
      <c r="I705" s="65"/>
      <c r="J705" s="176"/>
    </row>
    <row r="706" spans="1:10">
      <c r="A706" s="68"/>
      <c r="B706" s="83"/>
      <c r="C706" s="65"/>
      <c r="D706" s="65"/>
      <c r="E706" s="65"/>
      <c r="F706" s="242"/>
      <c r="G706" s="242"/>
      <c r="H706" s="65"/>
      <c r="I706" s="65"/>
      <c r="J706" s="176"/>
    </row>
    <row r="707" spans="1:10">
      <c r="A707" s="68"/>
      <c r="B707" s="83"/>
      <c r="C707" s="65"/>
      <c r="D707" s="65"/>
      <c r="E707" s="65"/>
      <c r="F707" s="242"/>
      <c r="G707" s="242"/>
      <c r="H707" s="65"/>
      <c r="I707" s="65"/>
      <c r="J707" s="176"/>
    </row>
    <row r="708" spans="1:10">
      <c r="A708" s="68"/>
      <c r="B708" s="83"/>
      <c r="C708" s="65"/>
      <c r="D708" s="65"/>
      <c r="E708" s="65"/>
      <c r="F708" s="242"/>
      <c r="G708" s="242"/>
      <c r="H708" s="65"/>
      <c r="I708" s="65"/>
      <c r="J708" s="176"/>
    </row>
    <row r="709" spans="1:10">
      <c r="A709" s="68"/>
      <c r="B709" s="83"/>
      <c r="C709" s="65"/>
      <c r="D709" s="65"/>
      <c r="E709" s="65"/>
      <c r="F709" s="242"/>
      <c r="G709" s="242"/>
      <c r="H709" s="65"/>
      <c r="I709" s="65"/>
      <c r="J709" s="176"/>
    </row>
    <row r="710" spans="1:10">
      <c r="A710" s="68"/>
      <c r="B710" s="83"/>
      <c r="C710" s="65"/>
      <c r="D710" s="65"/>
      <c r="E710" s="65"/>
      <c r="F710" s="242"/>
      <c r="G710" s="242"/>
      <c r="H710" s="65"/>
      <c r="I710" s="65"/>
      <c r="J710" s="176"/>
    </row>
    <row r="711" spans="1:10">
      <c r="A711" s="68"/>
      <c r="B711" s="83"/>
      <c r="C711" s="65"/>
      <c r="D711" s="65"/>
      <c r="E711" s="65"/>
      <c r="F711" s="242"/>
      <c r="G711" s="242"/>
      <c r="H711" s="65"/>
      <c r="I711" s="65"/>
      <c r="J711" s="176"/>
    </row>
    <row r="712" spans="1:10">
      <c r="A712" s="68"/>
      <c r="B712" s="83"/>
      <c r="C712" s="65"/>
      <c r="D712" s="65"/>
      <c r="E712" s="65"/>
      <c r="F712" s="242"/>
      <c r="G712" s="242"/>
      <c r="H712" s="65"/>
      <c r="I712" s="65"/>
      <c r="J712" s="176"/>
    </row>
    <row r="713" spans="1:10">
      <c r="A713" s="68"/>
      <c r="B713" s="83"/>
      <c r="C713" s="65"/>
      <c r="D713" s="65"/>
      <c r="E713" s="65"/>
      <c r="F713" s="242"/>
      <c r="G713" s="242"/>
      <c r="H713" s="65"/>
      <c r="I713" s="65"/>
      <c r="J713" s="176"/>
    </row>
    <row r="714" spans="1:10">
      <c r="A714" s="68"/>
      <c r="B714" s="83"/>
      <c r="C714" s="65"/>
      <c r="D714" s="65"/>
      <c r="E714" s="65"/>
      <c r="F714" s="242"/>
      <c r="G714" s="242"/>
      <c r="H714" s="65"/>
      <c r="I714" s="65"/>
      <c r="J714" s="176"/>
    </row>
    <row r="715" spans="1:10">
      <c r="A715" s="68"/>
      <c r="B715" s="83"/>
      <c r="C715" s="65"/>
      <c r="D715" s="65"/>
      <c r="E715" s="65"/>
      <c r="F715" s="242"/>
      <c r="G715" s="242"/>
      <c r="H715" s="65"/>
      <c r="I715" s="65"/>
      <c r="J715" s="176"/>
    </row>
    <row r="716" spans="1:10">
      <c r="A716" s="68"/>
      <c r="B716" s="83"/>
      <c r="C716" s="65"/>
      <c r="D716" s="65"/>
      <c r="E716" s="65"/>
      <c r="F716" s="242"/>
      <c r="G716" s="242"/>
      <c r="H716" s="65"/>
      <c r="I716" s="65"/>
      <c r="J716" s="176"/>
    </row>
    <row r="717" spans="1:10">
      <c r="A717" s="68"/>
      <c r="B717" s="83"/>
      <c r="C717" s="65"/>
      <c r="D717" s="65"/>
      <c r="E717" s="65"/>
      <c r="F717" s="242"/>
      <c r="G717" s="242"/>
      <c r="H717" s="65"/>
      <c r="I717" s="65"/>
      <c r="J717" s="176"/>
    </row>
    <row r="718" spans="1:10">
      <c r="A718" s="68"/>
      <c r="B718" s="83"/>
      <c r="C718" s="65"/>
      <c r="D718" s="65"/>
      <c r="E718" s="65"/>
      <c r="F718" s="242"/>
      <c r="G718" s="242"/>
      <c r="H718" s="65"/>
      <c r="I718" s="65"/>
      <c r="J718" s="176"/>
    </row>
    <row r="719" spans="1:10">
      <c r="A719" s="68"/>
      <c r="B719" s="83"/>
      <c r="C719" s="65"/>
      <c r="D719" s="65"/>
      <c r="E719" s="65"/>
      <c r="F719" s="242"/>
      <c r="G719" s="242"/>
      <c r="H719" s="65"/>
      <c r="I719" s="65"/>
      <c r="J719" s="176"/>
    </row>
    <row r="720" spans="1:10">
      <c r="A720" s="68"/>
      <c r="B720" s="83"/>
      <c r="C720" s="65"/>
      <c r="D720" s="65"/>
      <c r="E720" s="65"/>
      <c r="F720" s="242"/>
      <c r="G720" s="242"/>
      <c r="H720" s="65"/>
      <c r="I720" s="65"/>
      <c r="J720" s="176"/>
    </row>
    <row r="721" spans="1:10">
      <c r="A721" s="68"/>
      <c r="B721" s="83"/>
      <c r="C721" s="65"/>
      <c r="D721" s="65"/>
      <c r="E721" s="65"/>
      <c r="F721" s="242"/>
      <c r="G721" s="242"/>
      <c r="H721" s="65"/>
      <c r="I721" s="65"/>
      <c r="J721" s="176"/>
    </row>
    <row r="722" spans="1:10">
      <c r="A722" s="68"/>
      <c r="B722" s="83"/>
      <c r="C722" s="65"/>
      <c r="D722" s="65"/>
      <c r="E722" s="65"/>
      <c r="F722" s="242"/>
      <c r="G722" s="242"/>
      <c r="H722" s="65"/>
      <c r="I722" s="65"/>
      <c r="J722" s="176"/>
    </row>
    <row r="723" spans="1:10">
      <c r="A723" s="68"/>
      <c r="B723" s="83"/>
      <c r="C723" s="65"/>
      <c r="D723" s="65"/>
      <c r="E723" s="65"/>
      <c r="F723" s="242"/>
      <c r="G723" s="242"/>
      <c r="H723" s="65"/>
      <c r="I723" s="65"/>
      <c r="J723" s="176"/>
    </row>
    <row r="724" spans="1:10">
      <c r="A724" s="68"/>
      <c r="B724" s="83"/>
      <c r="C724" s="65"/>
      <c r="D724" s="65"/>
      <c r="E724" s="65"/>
      <c r="F724" s="242"/>
      <c r="G724" s="242"/>
      <c r="H724" s="65"/>
      <c r="I724" s="65"/>
      <c r="J724" s="176"/>
    </row>
    <row r="725" spans="1:10">
      <c r="A725" s="68"/>
      <c r="B725" s="83"/>
      <c r="C725" s="65"/>
      <c r="D725" s="65"/>
      <c r="E725" s="65"/>
      <c r="F725" s="242"/>
      <c r="G725" s="242"/>
      <c r="H725" s="65"/>
      <c r="I725" s="65"/>
      <c r="J725" s="176"/>
    </row>
    <row r="726" spans="1:10">
      <c r="A726" s="68"/>
      <c r="B726" s="83"/>
      <c r="C726" s="65"/>
      <c r="D726" s="65"/>
      <c r="E726" s="65"/>
      <c r="F726" s="242"/>
      <c r="G726" s="242"/>
      <c r="H726" s="65"/>
      <c r="I726" s="65"/>
      <c r="J726" s="176"/>
    </row>
    <row r="727" spans="1:10">
      <c r="A727" s="68"/>
      <c r="B727" s="83"/>
      <c r="C727" s="65"/>
      <c r="D727" s="65"/>
      <c r="E727" s="65"/>
      <c r="F727" s="242"/>
      <c r="G727" s="242"/>
      <c r="H727" s="65"/>
      <c r="I727" s="65"/>
      <c r="J727" s="176"/>
    </row>
    <row r="728" spans="1:10">
      <c r="A728" s="68"/>
      <c r="B728" s="83"/>
      <c r="C728" s="65"/>
      <c r="D728" s="65"/>
      <c r="E728" s="65"/>
      <c r="F728" s="242"/>
      <c r="G728" s="242"/>
      <c r="H728" s="65"/>
      <c r="I728" s="65"/>
      <c r="J728" s="176"/>
    </row>
    <row r="729" spans="1:10">
      <c r="A729" s="68"/>
      <c r="B729" s="83"/>
      <c r="C729" s="65"/>
      <c r="D729" s="65"/>
      <c r="E729" s="65"/>
      <c r="F729" s="242"/>
      <c r="G729" s="242"/>
      <c r="H729" s="65"/>
      <c r="I729" s="65"/>
      <c r="J729" s="176"/>
    </row>
    <row r="730" spans="1:10">
      <c r="A730" s="68"/>
      <c r="B730" s="83"/>
      <c r="C730" s="65"/>
      <c r="D730" s="65"/>
      <c r="E730" s="65"/>
      <c r="F730" s="242"/>
      <c r="G730" s="242"/>
      <c r="H730" s="65"/>
      <c r="I730" s="65"/>
      <c r="J730" s="176"/>
    </row>
    <row r="731" spans="1:10">
      <c r="A731" s="68"/>
      <c r="B731" s="83"/>
      <c r="C731" s="65"/>
      <c r="D731" s="65"/>
      <c r="E731" s="65"/>
      <c r="F731" s="242"/>
      <c r="G731" s="242"/>
      <c r="H731" s="65"/>
      <c r="I731" s="65"/>
      <c r="J731" s="176"/>
    </row>
    <row r="732" spans="1:10">
      <c r="A732" s="68"/>
      <c r="B732" s="83"/>
      <c r="C732" s="65"/>
      <c r="D732" s="65"/>
      <c r="E732" s="65"/>
      <c r="F732" s="242"/>
      <c r="G732" s="242"/>
      <c r="H732" s="65"/>
      <c r="I732" s="65"/>
      <c r="J732" s="176"/>
    </row>
    <row r="733" spans="1:10">
      <c r="A733" s="68"/>
      <c r="B733" s="83"/>
      <c r="C733" s="65"/>
      <c r="D733" s="65"/>
      <c r="E733" s="65"/>
      <c r="F733" s="242"/>
      <c r="G733" s="242"/>
      <c r="H733" s="65"/>
      <c r="I733" s="65"/>
      <c r="J733" s="176"/>
    </row>
    <row r="734" spans="1:10">
      <c r="A734" s="68"/>
      <c r="B734" s="83"/>
      <c r="C734" s="65"/>
      <c r="D734" s="65"/>
      <c r="E734" s="65"/>
      <c r="F734" s="242"/>
      <c r="G734" s="242"/>
      <c r="H734" s="65"/>
      <c r="I734" s="65"/>
      <c r="J734" s="176"/>
    </row>
    <row r="735" spans="1:10">
      <c r="A735" s="68"/>
      <c r="B735" s="83"/>
      <c r="C735" s="65"/>
      <c r="D735" s="65"/>
      <c r="E735" s="65"/>
      <c r="F735" s="242"/>
      <c r="G735" s="242"/>
      <c r="H735" s="65"/>
      <c r="I735" s="65"/>
      <c r="J735" s="176"/>
    </row>
    <row r="736" spans="1:10">
      <c r="A736" s="68"/>
      <c r="B736" s="83"/>
      <c r="C736" s="65"/>
      <c r="D736" s="65"/>
      <c r="E736" s="65"/>
      <c r="F736" s="242"/>
      <c r="G736" s="242"/>
      <c r="H736" s="65"/>
      <c r="I736" s="65"/>
      <c r="J736" s="176"/>
    </row>
    <row r="737" spans="1:10">
      <c r="A737" s="68"/>
      <c r="B737" s="83"/>
      <c r="C737" s="65"/>
      <c r="D737" s="65"/>
      <c r="E737" s="65"/>
      <c r="F737" s="242"/>
      <c r="G737" s="242"/>
      <c r="H737" s="65"/>
      <c r="I737" s="65"/>
      <c r="J737" s="176"/>
    </row>
    <row r="738" spans="1:10">
      <c r="A738" s="68"/>
      <c r="B738" s="83"/>
      <c r="C738" s="65"/>
      <c r="D738" s="65"/>
      <c r="E738" s="65"/>
      <c r="F738" s="242"/>
      <c r="G738" s="242"/>
      <c r="H738" s="65"/>
      <c r="I738" s="65"/>
      <c r="J738" s="176"/>
    </row>
    <row r="739" spans="1:10">
      <c r="A739" s="68"/>
      <c r="B739" s="83"/>
      <c r="C739" s="65"/>
      <c r="D739" s="65"/>
      <c r="E739" s="65"/>
      <c r="F739" s="242"/>
      <c r="G739" s="242"/>
      <c r="H739" s="65"/>
      <c r="I739" s="65"/>
      <c r="J739" s="176"/>
    </row>
    <row r="740" spans="1:10">
      <c r="A740" s="68"/>
      <c r="B740" s="83"/>
      <c r="C740" s="65"/>
      <c r="D740" s="65"/>
      <c r="E740" s="65"/>
      <c r="F740" s="242"/>
      <c r="G740" s="242"/>
      <c r="H740" s="65"/>
      <c r="I740" s="65"/>
      <c r="J740" s="176"/>
    </row>
    <row r="741" spans="1:10">
      <c r="A741" s="68"/>
      <c r="B741" s="83"/>
      <c r="C741" s="65"/>
      <c r="D741" s="65"/>
      <c r="E741" s="65"/>
      <c r="F741" s="242"/>
      <c r="G741" s="242"/>
      <c r="H741" s="65"/>
      <c r="I741" s="65"/>
      <c r="J741" s="176"/>
    </row>
    <row r="742" spans="1:10">
      <c r="A742" s="68"/>
      <c r="B742" s="83"/>
      <c r="C742" s="65"/>
      <c r="D742" s="65"/>
      <c r="E742" s="65"/>
      <c r="F742" s="242"/>
      <c r="G742" s="242"/>
      <c r="H742" s="65"/>
      <c r="I742" s="65"/>
      <c r="J742" s="176"/>
    </row>
    <row r="743" spans="1:10">
      <c r="A743" s="68"/>
      <c r="B743" s="83"/>
      <c r="C743" s="65"/>
      <c r="D743" s="65"/>
      <c r="E743" s="65"/>
      <c r="F743" s="242"/>
      <c r="G743" s="242"/>
      <c r="H743" s="65"/>
      <c r="I743" s="65"/>
      <c r="J743" s="176"/>
    </row>
    <row r="744" spans="1:10">
      <c r="A744" s="68"/>
      <c r="B744" s="83"/>
      <c r="C744" s="65"/>
      <c r="D744" s="65"/>
      <c r="E744" s="65"/>
      <c r="F744" s="242"/>
      <c r="G744" s="242"/>
      <c r="H744" s="65"/>
      <c r="I744" s="65"/>
      <c r="J744" s="176"/>
    </row>
    <row r="745" spans="1:10">
      <c r="A745" s="68"/>
      <c r="B745" s="83"/>
      <c r="C745" s="65"/>
      <c r="D745" s="65"/>
      <c r="E745" s="65"/>
      <c r="F745" s="242"/>
      <c r="G745" s="242"/>
      <c r="H745" s="65"/>
      <c r="I745" s="65"/>
      <c r="J745" s="176"/>
    </row>
    <row r="746" spans="1:10">
      <c r="A746" s="68"/>
      <c r="B746" s="83"/>
      <c r="C746" s="65"/>
      <c r="D746" s="65"/>
      <c r="E746" s="65"/>
      <c r="F746" s="242"/>
      <c r="G746" s="242"/>
      <c r="H746" s="65"/>
      <c r="I746" s="65"/>
      <c r="J746" s="176"/>
    </row>
    <row r="747" spans="1:10">
      <c r="A747" s="68"/>
      <c r="B747" s="83"/>
      <c r="C747" s="65"/>
      <c r="D747" s="65"/>
      <c r="E747" s="65"/>
      <c r="F747" s="242"/>
      <c r="G747" s="242"/>
      <c r="H747" s="65"/>
      <c r="I747" s="65"/>
      <c r="J747" s="176"/>
    </row>
    <row r="748" spans="1:10">
      <c r="A748" s="68"/>
      <c r="B748" s="83"/>
      <c r="C748" s="65"/>
      <c r="D748" s="65"/>
      <c r="E748" s="65"/>
      <c r="F748" s="242"/>
      <c r="G748" s="242"/>
      <c r="H748" s="65"/>
      <c r="I748" s="65"/>
      <c r="J748" s="176"/>
    </row>
    <row r="749" spans="1:10">
      <c r="A749" s="68"/>
      <c r="B749" s="83"/>
      <c r="C749" s="65"/>
      <c r="D749" s="65"/>
      <c r="E749" s="65"/>
      <c r="F749" s="242"/>
      <c r="G749" s="242"/>
      <c r="H749" s="65"/>
      <c r="I749" s="65"/>
      <c r="J749" s="176"/>
    </row>
    <row r="750" spans="1:10">
      <c r="A750" s="68"/>
      <c r="B750" s="83"/>
      <c r="C750" s="65"/>
      <c r="D750" s="65"/>
      <c r="E750" s="65"/>
      <c r="F750" s="242"/>
      <c r="G750" s="242"/>
      <c r="H750" s="65"/>
      <c r="I750" s="65"/>
      <c r="J750" s="176"/>
    </row>
    <row r="751" spans="1:10">
      <c r="A751" s="68"/>
      <c r="B751" s="83"/>
      <c r="C751" s="65"/>
      <c r="D751" s="65"/>
      <c r="E751" s="65"/>
      <c r="F751" s="242"/>
      <c r="G751" s="242"/>
      <c r="H751" s="65"/>
      <c r="I751" s="65"/>
      <c r="J751" s="176"/>
    </row>
    <row r="752" spans="1:10">
      <c r="A752" s="68"/>
      <c r="B752" s="83"/>
      <c r="C752" s="65"/>
      <c r="D752" s="65"/>
      <c r="E752" s="65"/>
      <c r="F752" s="242"/>
      <c r="G752" s="242"/>
      <c r="H752" s="65"/>
      <c r="I752" s="65"/>
      <c r="J752" s="176"/>
    </row>
    <row r="753" spans="1:10">
      <c r="A753" s="68"/>
      <c r="B753" s="83"/>
      <c r="C753" s="65"/>
      <c r="D753" s="65"/>
      <c r="E753" s="65"/>
      <c r="F753" s="242"/>
      <c r="G753" s="242"/>
      <c r="H753" s="65"/>
      <c r="I753" s="65"/>
      <c r="J753" s="176"/>
    </row>
    <row r="754" spans="1:10">
      <c r="A754" s="68"/>
      <c r="B754" s="83"/>
      <c r="C754" s="65"/>
      <c r="D754" s="65"/>
      <c r="E754" s="65"/>
      <c r="F754" s="242"/>
      <c r="G754" s="242"/>
      <c r="H754" s="65"/>
      <c r="I754" s="65"/>
      <c r="J754" s="176"/>
    </row>
    <row r="755" spans="1:10">
      <c r="A755" s="68"/>
      <c r="B755" s="83"/>
      <c r="C755" s="65"/>
      <c r="D755" s="65"/>
      <c r="E755" s="65"/>
      <c r="F755" s="242"/>
      <c r="G755" s="242"/>
      <c r="H755" s="65"/>
      <c r="I755" s="65"/>
      <c r="J755" s="176"/>
    </row>
    <row r="756" spans="1:10">
      <c r="A756" s="68"/>
      <c r="B756" s="83"/>
      <c r="C756" s="65"/>
      <c r="D756" s="65"/>
      <c r="E756" s="65"/>
      <c r="F756" s="242"/>
      <c r="G756" s="242"/>
      <c r="H756" s="65"/>
      <c r="I756" s="65"/>
      <c r="J756" s="176"/>
    </row>
    <row r="757" spans="1:10">
      <c r="A757" s="68"/>
      <c r="B757" s="83"/>
      <c r="C757" s="65"/>
      <c r="D757" s="65"/>
      <c r="E757" s="65"/>
      <c r="F757" s="242"/>
      <c r="G757" s="242"/>
      <c r="H757" s="65"/>
      <c r="I757" s="65"/>
      <c r="J757" s="176"/>
    </row>
    <row r="758" spans="1:10">
      <c r="A758" s="68"/>
      <c r="B758" s="83"/>
      <c r="C758" s="65"/>
      <c r="D758" s="65"/>
      <c r="E758" s="65"/>
      <c r="F758" s="242"/>
      <c r="G758" s="242"/>
      <c r="H758" s="65"/>
      <c r="I758" s="65"/>
      <c r="J758" s="176"/>
    </row>
    <row r="759" spans="1:10">
      <c r="A759" s="68"/>
      <c r="B759" s="83"/>
      <c r="C759" s="65"/>
      <c r="D759" s="65"/>
      <c r="E759" s="65"/>
      <c r="F759" s="242"/>
      <c r="G759" s="242"/>
      <c r="H759" s="65"/>
      <c r="I759" s="65"/>
      <c r="J759" s="176"/>
    </row>
    <row r="760" spans="1:10">
      <c r="A760" s="68"/>
      <c r="B760" s="83"/>
      <c r="C760" s="65"/>
      <c r="D760" s="65"/>
      <c r="E760" s="65"/>
      <c r="F760" s="242"/>
      <c r="G760" s="242"/>
      <c r="H760" s="65"/>
      <c r="I760" s="65"/>
      <c r="J760" s="176"/>
    </row>
    <row r="761" spans="1:10">
      <c r="A761" s="68"/>
      <c r="B761" s="83"/>
      <c r="C761" s="65"/>
      <c r="D761" s="65"/>
      <c r="E761" s="65"/>
      <c r="F761" s="242"/>
      <c r="G761" s="242"/>
      <c r="H761" s="65"/>
      <c r="I761" s="65"/>
      <c r="J761" s="176"/>
    </row>
    <row r="762" spans="1:10">
      <c r="A762" s="68"/>
      <c r="B762" s="83"/>
      <c r="C762" s="65"/>
      <c r="D762" s="65"/>
      <c r="E762" s="65"/>
      <c r="F762" s="242"/>
      <c r="G762" s="242"/>
      <c r="H762" s="65"/>
      <c r="I762" s="65"/>
      <c r="J762" s="176"/>
    </row>
    <row r="763" spans="1:10">
      <c r="A763" s="68"/>
      <c r="B763" s="83"/>
      <c r="C763" s="65"/>
      <c r="D763" s="65"/>
      <c r="E763" s="65"/>
      <c r="F763" s="242"/>
      <c r="G763" s="242"/>
      <c r="H763" s="65"/>
      <c r="I763" s="65"/>
      <c r="J763" s="176"/>
    </row>
    <row r="764" spans="1:10">
      <c r="A764" s="68"/>
      <c r="B764" s="83"/>
      <c r="C764" s="65"/>
      <c r="D764" s="65"/>
      <c r="E764" s="65"/>
      <c r="F764" s="242"/>
      <c r="G764" s="242"/>
      <c r="H764" s="65"/>
      <c r="I764" s="65"/>
      <c r="J764" s="176"/>
    </row>
    <row r="765" spans="1:10">
      <c r="A765" s="68"/>
      <c r="B765" s="83"/>
      <c r="C765" s="65"/>
      <c r="D765" s="65"/>
      <c r="E765" s="65"/>
      <c r="F765" s="242"/>
      <c r="G765" s="242"/>
      <c r="H765" s="65"/>
      <c r="I765" s="65"/>
      <c r="J765" s="176"/>
    </row>
    <row r="766" spans="1:10">
      <c r="A766" s="68"/>
      <c r="B766" s="83"/>
      <c r="C766" s="65"/>
      <c r="D766" s="65"/>
      <c r="E766" s="65"/>
      <c r="F766" s="242"/>
      <c r="G766" s="242"/>
      <c r="H766" s="65"/>
      <c r="I766" s="65"/>
      <c r="J766" s="176"/>
    </row>
    <row r="767" spans="1:10">
      <c r="A767" s="68"/>
      <c r="B767" s="83"/>
      <c r="C767" s="65"/>
      <c r="D767" s="65"/>
      <c r="E767" s="65"/>
      <c r="F767" s="242"/>
      <c r="G767" s="242"/>
      <c r="H767" s="65"/>
      <c r="I767" s="65"/>
      <c r="J767" s="176"/>
    </row>
    <row r="768" spans="1:10">
      <c r="A768" s="68"/>
      <c r="B768" s="83"/>
      <c r="C768" s="65"/>
      <c r="D768" s="65"/>
      <c r="E768" s="65"/>
      <c r="F768" s="242"/>
      <c r="G768" s="242"/>
      <c r="H768" s="65"/>
      <c r="I768" s="65"/>
      <c r="J768" s="176"/>
    </row>
    <row r="769" spans="1:10">
      <c r="A769" s="68"/>
      <c r="B769" s="83"/>
      <c r="C769" s="65"/>
      <c r="D769" s="65"/>
      <c r="E769" s="65"/>
      <c r="F769" s="242"/>
      <c r="G769" s="242"/>
      <c r="H769" s="65"/>
      <c r="I769" s="65"/>
      <c r="J769" s="176"/>
    </row>
    <row r="770" spans="1:10">
      <c r="A770" s="68"/>
      <c r="B770" s="83"/>
      <c r="C770" s="65"/>
      <c r="D770" s="65"/>
      <c r="E770" s="65"/>
      <c r="F770" s="242"/>
      <c r="G770" s="242"/>
      <c r="H770" s="65"/>
      <c r="I770" s="65"/>
      <c r="J770" s="176"/>
    </row>
    <row r="771" spans="1:10">
      <c r="A771" s="68"/>
      <c r="B771" s="83"/>
      <c r="C771" s="65"/>
      <c r="D771" s="65"/>
      <c r="E771" s="65"/>
      <c r="F771" s="242"/>
      <c r="G771" s="242"/>
      <c r="H771" s="65"/>
      <c r="I771" s="65"/>
      <c r="J771" s="176"/>
    </row>
    <row r="772" spans="1:10">
      <c r="A772" s="68"/>
      <c r="B772" s="83"/>
      <c r="C772" s="65"/>
      <c r="D772" s="65"/>
      <c r="E772" s="65"/>
      <c r="F772" s="242"/>
      <c r="G772" s="242"/>
      <c r="H772" s="65"/>
      <c r="I772" s="65"/>
      <c r="J772" s="176"/>
    </row>
    <row r="773" spans="1:10">
      <c r="A773" s="68"/>
      <c r="B773" s="83"/>
      <c r="C773" s="65"/>
      <c r="D773" s="65"/>
      <c r="E773" s="65"/>
      <c r="F773" s="242"/>
      <c r="G773" s="242"/>
      <c r="H773" s="65"/>
      <c r="I773" s="65"/>
      <c r="J773" s="176"/>
    </row>
    <row r="774" spans="1:10">
      <c r="A774" s="68"/>
      <c r="B774" s="83"/>
      <c r="C774" s="65"/>
      <c r="D774" s="65"/>
      <c r="E774" s="65"/>
      <c r="F774" s="242"/>
      <c r="G774" s="242"/>
      <c r="H774" s="65"/>
      <c r="I774" s="65"/>
      <c r="J774" s="176"/>
    </row>
    <row r="775" spans="1:10">
      <c r="A775" s="68"/>
      <c r="B775" s="83"/>
      <c r="C775" s="65"/>
      <c r="D775" s="65"/>
      <c r="E775" s="65"/>
      <c r="F775" s="242"/>
      <c r="G775" s="242"/>
      <c r="H775" s="65"/>
      <c r="I775" s="65"/>
      <c r="J775" s="176"/>
    </row>
    <row r="776" spans="1:10">
      <c r="A776" s="68"/>
      <c r="B776" s="83"/>
      <c r="C776" s="65"/>
      <c r="D776" s="65"/>
      <c r="E776" s="65"/>
      <c r="F776" s="242"/>
      <c r="G776" s="242"/>
      <c r="H776" s="65"/>
      <c r="I776" s="65"/>
      <c r="J776" s="176"/>
    </row>
    <row r="777" spans="1:10">
      <c r="A777" s="68"/>
      <c r="B777" s="83"/>
      <c r="C777" s="65"/>
      <c r="D777" s="65"/>
      <c r="E777" s="65"/>
      <c r="F777" s="242"/>
      <c r="G777" s="242"/>
      <c r="H777" s="65"/>
      <c r="I777" s="65"/>
      <c r="J777" s="176"/>
    </row>
    <row r="778" spans="1:10">
      <c r="A778" s="68"/>
      <c r="B778" s="83"/>
      <c r="C778" s="65"/>
      <c r="D778" s="65"/>
      <c r="E778" s="65"/>
      <c r="F778" s="242"/>
      <c r="G778" s="242"/>
      <c r="H778" s="65"/>
      <c r="I778" s="65"/>
      <c r="J778" s="176"/>
    </row>
    <row r="779" spans="1:10">
      <c r="A779" s="68"/>
      <c r="B779" s="83"/>
      <c r="C779" s="65"/>
      <c r="D779" s="65"/>
      <c r="E779" s="65"/>
      <c r="F779" s="242"/>
      <c r="G779" s="242"/>
      <c r="H779" s="65"/>
      <c r="I779" s="65"/>
      <c r="J779" s="176"/>
    </row>
    <row r="780" spans="1:10">
      <c r="A780" s="68"/>
      <c r="B780" s="83"/>
      <c r="C780" s="65"/>
      <c r="D780" s="65"/>
      <c r="E780" s="65"/>
      <c r="F780" s="242"/>
      <c r="G780" s="242"/>
      <c r="H780" s="65"/>
      <c r="I780" s="65"/>
      <c r="J780" s="176"/>
    </row>
    <row r="781" spans="1:10">
      <c r="A781" s="68"/>
      <c r="B781" s="83"/>
      <c r="C781" s="65"/>
      <c r="D781" s="65"/>
      <c r="E781" s="65"/>
      <c r="F781" s="242"/>
      <c r="G781" s="242"/>
      <c r="H781" s="65"/>
      <c r="I781" s="65"/>
      <c r="J781" s="176"/>
    </row>
    <row r="782" spans="1:10">
      <c r="A782" s="68"/>
      <c r="B782" s="83"/>
      <c r="C782" s="65"/>
      <c r="D782" s="65"/>
      <c r="E782" s="65"/>
      <c r="F782" s="242"/>
      <c r="G782" s="242"/>
      <c r="H782" s="65"/>
      <c r="I782" s="65"/>
      <c r="J782" s="176"/>
    </row>
    <row r="783" spans="1:10">
      <c r="A783" s="68"/>
      <c r="B783" s="83"/>
      <c r="C783" s="65"/>
      <c r="D783" s="65"/>
      <c r="E783" s="65"/>
      <c r="F783" s="242"/>
      <c r="G783" s="242"/>
      <c r="H783" s="65"/>
      <c r="I783" s="65"/>
      <c r="J783" s="176"/>
    </row>
    <row r="784" spans="1:10">
      <c r="A784" s="68"/>
      <c r="B784" s="83"/>
      <c r="C784" s="65"/>
      <c r="D784" s="65"/>
      <c r="E784" s="65"/>
      <c r="F784" s="242"/>
      <c r="G784" s="242"/>
      <c r="H784" s="65"/>
      <c r="I784" s="65"/>
      <c r="J784" s="176"/>
    </row>
    <row r="785" spans="1:10">
      <c r="A785" s="68"/>
      <c r="B785" s="83"/>
      <c r="C785" s="65"/>
      <c r="D785" s="65"/>
      <c r="E785" s="65"/>
      <c r="F785" s="242"/>
      <c r="G785" s="242"/>
      <c r="H785" s="65"/>
      <c r="I785" s="65"/>
      <c r="J785" s="176"/>
    </row>
    <row r="786" spans="1:10">
      <c r="A786" s="68"/>
      <c r="B786" s="83"/>
      <c r="C786" s="65"/>
      <c r="D786" s="65"/>
      <c r="E786" s="65"/>
      <c r="F786" s="242"/>
      <c r="G786" s="242"/>
      <c r="H786" s="65"/>
      <c r="I786" s="65"/>
      <c r="J786" s="176"/>
    </row>
    <row r="787" spans="1:10">
      <c r="A787" s="68"/>
      <c r="B787" s="83"/>
      <c r="C787" s="65"/>
      <c r="D787" s="65"/>
      <c r="E787" s="65"/>
      <c r="F787" s="242"/>
      <c r="G787" s="242"/>
      <c r="H787" s="65"/>
      <c r="I787" s="65"/>
      <c r="J787" s="176"/>
    </row>
    <row r="788" spans="1:10">
      <c r="A788" s="68"/>
      <c r="B788" s="83"/>
      <c r="C788" s="65"/>
      <c r="D788" s="65"/>
      <c r="E788" s="65"/>
      <c r="F788" s="242"/>
      <c r="G788" s="242"/>
      <c r="H788" s="65"/>
      <c r="I788" s="65"/>
      <c r="J788" s="176"/>
    </row>
    <row r="789" spans="1:10">
      <c r="A789" s="68"/>
      <c r="B789" s="83"/>
      <c r="C789" s="65"/>
      <c r="D789" s="65"/>
      <c r="E789" s="65"/>
      <c r="F789" s="242"/>
      <c r="G789" s="242"/>
      <c r="H789" s="65"/>
      <c r="I789" s="65"/>
      <c r="J789" s="176"/>
    </row>
    <row r="790" spans="1:10">
      <c r="A790" s="68"/>
      <c r="B790" s="83"/>
      <c r="C790" s="65"/>
      <c r="D790" s="65"/>
      <c r="E790" s="65"/>
      <c r="F790" s="242"/>
      <c r="G790" s="242"/>
      <c r="H790" s="65"/>
      <c r="I790" s="65"/>
      <c r="J790" s="176"/>
    </row>
    <row r="791" spans="1:10">
      <c r="A791" s="68"/>
      <c r="B791" s="83"/>
      <c r="C791" s="65"/>
      <c r="D791" s="65"/>
      <c r="E791" s="65"/>
      <c r="F791" s="242"/>
      <c r="G791" s="242"/>
      <c r="H791" s="65"/>
      <c r="I791" s="65"/>
      <c r="J791" s="176"/>
    </row>
    <row r="792" spans="1:10">
      <c r="A792" s="68"/>
      <c r="B792" s="83"/>
      <c r="C792" s="65"/>
      <c r="D792" s="65"/>
      <c r="E792" s="65"/>
      <c r="F792" s="242"/>
      <c r="G792" s="242"/>
      <c r="H792" s="65"/>
      <c r="I792" s="65"/>
      <c r="J792" s="176"/>
    </row>
    <row r="793" spans="1:10">
      <c r="A793" s="68"/>
      <c r="B793" s="83"/>
      <c r="C793" s="65"/>
      <c r="D793" s="65"/>
      <c r="E793" s="65"/>
      <c r="F793" s="242"/>
      <c r="G793" s="242"/>
      <c r="H793" s="65"/>
      <c r="I793" s="65"/>
      <c r="J793" s="176"/>
    </row>
    <row r="794" spans="1:10">
      <c r="A794" s="68"/>
      <c r="B794" s="83"/>
      <c r="C794" s="65"/>
      <c r="D794" s="65"/>
      <c r="E794" s="65"/>
      <c r="F794" s="242"/>
      <c r="G794" s="242"/>
      <c r="H794" s="65"/>
      <c r="I794" s="65"/>
      <c r="J794" s="176"/>
    </row>
    <row r="795" spans="1:10">
      <c r="A795" s="68"/>
      <c r="B795" s="83"/>
      <c r="C795" s="65"/>
      <c r="D795" s="65"/>
      <c r="E795" s="65"/>
      <c r="F795" s="242"/>
      <c r="G795" s="242"/>
      <c r="H795" s="65"/>
      <c r="I795" s="65"/>
      <c r="J795" s="176"/>
    </row>
    <row r="796" spans="1:10">
      <c r="A796" s="68"/>
      <c r="B796" s="83"/>
      <c r="C796" s="65"/>
      <c r="D796" s="65"/>
      <c r="E796" s="65"/>
      <c r="F796" s="242"/>
      <c r="G796" s="242"/>
      <c r="H796" s="65"/>
      <c r="I796" s="65"/>
      <c r="J796" s="176"/>
    </row>
    <row r="797" spans="1:10">
      <c r="A797" s="68"/>
      <c r="B797" s="83"/>
      <c r="C797" s="65"/>
      <c r="D797" s="65"/>
      <c r="E797" s="65"/>
      <c r="F797" s="242"/>
      <c r="G797" s="242"/>
      <c r="H797" s="65"/>
      <c r="I797" s="65"/>
      <c r="J797" s="176"/>
    </row>
    <row r="798" spans="1:10">
      <c r="A798" s="68"/>
      <c r="B798" s="83"/>
      <c r="C798" s="65"/>
      <c r="D798" s="65"/>
      <c r="E798" s="65"/>
      <c r="F798" s="242"/>
      <c r="G798" s="242"/>
      <c r="H798" s="65"/>
      <c r="I798" s="65"/>
      <c r="J798" s="176"/>
    </row>
    <row r="799" spans="1:10">
      <c r="A799" s="68"/>
      <c r="B799" s="83"/>
      <c r="C799" s="65"/>
      <c r="D799" s="65"/>
      <c r="E799" s="65"/>
      <c r="F799" s="242"/>
      <c r="G799" s="242"/>
      <c r="H799" s="65"/>
      <c r="I799" s="65"/>
      <c r="J799" s="176"/>
    </row>
    <row r="800" spans="1:10">
      <c r="A800" s="68"/>
      <c r="B800" s="83"/>
      <c r="C800" s="65"/>
      <c r="D800" s="65"/>
      <c r="E800" s="65"/>
      <c r="F800" s="242"/>
      <c r="G800" s="242"/>
      <c r="H800" s="65"/>
      <c r="I800" s="65"/>
      <c r="J800" s="176"/>
    </row>
    <row r="801" spans="1:10">
      <c r="A801" s="68"/>
      <c r="B801" s="83"/>
      <c r="C801" s="65"/>
      <c r="D801" s="65"/>
      <c r="E801" s="65"/>
      <c r="F801" s="242"/>
      <c r="G801" s="242"/>
      <c r="H801" s="65"/>
      <c r="I801" s="65"/>
      <c r="J801" s="176"/>
    </row>
    <row r="802" spans="1:10">
      <c r="A802" s="68"/>
      <c r="B802" s="83"/>
      <c r="C802" s="65"/>
      <c r="D802" s="65"/>
      <c r="E802" s="65"/>
      <c r="F802" s="242"/>
      <c r="G802" s="242"/>
      <c r="H802" s="65"/>
      <c r="I802" s="65"/>
      <c r="J802" s="176"/>
    </row>
    <row r="803" spans="1:10">
      <c r="A803" s="68"/>
      <c r="B803" s="83"/>
      <c r="C803" s="65"/>
      <c r="D803" s="65"/>
      <c r="E803" s="65"/>
      <c r="F803" s="242"/>
      <c r="G803" s="242"/>
      <c r="H803" s="65"/>
      <c r="I803" s="65"/>
      <c r="J803" s="176"/>
    </row>
    <row r="804" spans="1:10">
      <c r="A804" s="68"/>
      <c r="B804" s="83"/>
      <c r="C804" s="65"/>
      <c r="D804" s="65"/>
      <c r="E804" s="65"/>
      <c r="F804" s="242"/>
      <c r="G804" s="242"/>
      <c r="H804" s="65"/>
      <c r="I804" s="65"/>
      <c r="J804" s="176"/>
    </row>
    <row r="805" spans="1:10">
      <c r="A805" s="68"/>
      <c r="B805" s="83"/>
      <c r="C805" s="65"/>
      <c r="D805" s="65"/>
      <c r="E805" s="65"/>
      <c r="F805" s="242"/>
      <c r="G805" s="242"/>
      <c r="H805" s="65"/>
      <c r="I805" s="65"/>
      <c r="J805" s="176"/>
    </row>
    <row r="806" spans="1:10">
      <c r="A806" s="68"/>
      <c r="B806" s="83"/>
      <c r="C806" s="65"/>
      <c r="D806" s="65"/>
      <c r="E806" s="65"/>
      <c r="F806" s="242"/>
      <c r="G806" s="242"/>
      <c r="H806" s="65"/>
      <c r="I806" s="65"/>
      <c r="J806" s="176"/>
    </row>
    <row r="807" spans="1:10">
      <c r="A807" s="68"/>
      <c r="B807" s="83"/>
      <c r="C807" s="65"/>
      <c r="D807" s="65"/>
      <c r="E807" s="65"/>
      <c r="F807" s="242"/>
      <c r="G807" s="242"/>
      <c r="H807" s="65"/>
      <c r="I807" s="65"/>
      <c r="J807" s="176"/>
    </row>
    <row r="808" spans="1:10">
      <c r="A808" s="68"/>
      <c r="B808" s="83"/>
      <c r="C808" s="65"/>
      <c r="D808" s="65"/>
      <c r="E808" s="65"/>
      <c r="F808" s="242"/>
      <c r="G808" s="242"/>
      <c r="H808" s="65"/>
      <c r="I808" s="65"/>
      <c r="J808" s="176"/>
    </row>
    <row r="809" spans="1:10">
      <c r="A809" s="68"/>
      <c r="B809" s="83"/>
      <c r="C809" s="65"/>
      <c r="D809" s="65"/>
      <c r="E809" s="65"/>
      <c r="F809" s="242"/>
      <c r="G809" s="242"/>
      <c r="H809" s="65"/>
      <c r="I809" s="65"/>
      <c r="J809" s="176"/>
    </row>
    <row r="810" spans="1:10">
      <c r="A810" s="68"/>
      <c r="B810" s="83"/>
      <c r="C810" s="65"/>
      <c r="D810" s="65"/>
      <c r="E810" s="65"/>
      <c r="F810" s="242"/>
      <c r="G810" s="242"/>
      <c r="H810" s="65"/>
      <c r="I810" s="65"/>
      <c r="J810" s="176"/>
    </row>
    <row r="811" spans="1:10">
      <c r="A811" s="68"/>
      <c r="B811" s="83"/>
      <c r="C811" s="65"/>
      <c r="D811" s="65"/>
      <c r="E811" s="65"/>
      <c r="F811" s="242"/>
      <c r="G811" s="242"/>
      <c r="H811" s="65"/>
      <c r="I811" s="65"/>
      <c r="J811" s="176"/>
    </row>
    <row r="812" spans="1:10">
      <c r="A812" s="68"/>
      <c r="B812" s="83"/>
      <c r="C812" s="65"/>
      <c r="D812" s="65"/>
      <c r="E812" s="65"/>
      <c r="F812" s="242"/>
      <c r="G812" s="242"/>
      <c r="H812" s="65"/>
      <c r="I812" s="65"/>
      <c r="J812" s="176"/>
    </row>
    <row r="813" spans="1:10">
      <c r="A813" s="68"/>
      <c r="B813" s="83"/>
      <c r="C813" s="65"/>
      <c r="D813" s="65"/>
      <c r="E813" s="65"/>
      <c r="F813" s="242"/>
      <c r="G813" s="242"/>
      <c r="H813" s="65"/>
      <c r="I813" s="65"/>
      <c r="J813" s="176"/>
    </row>
    <row r="814" spans="1:10">
      <c r="A814" s="68"/>
      <c r="B814" s="83"/>
      <c r="C814" s="65"/>
      <c r="D814" s="65"/>
      <c r="E814" s="65"/>
      <c r="F814" s="242"/>
      <c r="G814" s="242"/>
      <c r="H814" s="65"/>
      <c r="I814" s="65"/>
      <c r="J814" s="176"/>
    </row>
    <row r="815" spans="1:10">
      <c r="A815" s="68"/>
      <c r="B815" s="83"/>
      <c r="C815" s="65"/>
      <c r="D815" s="65"/>
      <c r="E815" s="65"/>
      <c r="F815" s="242"/>
      <c r="G815" s="242"/>
      <c r="H815" s="65"/>
      <c r="I815" s="65"/>
      <c r="J815" s="176"/>
    </row>
    <row r="816" spans="1:10">
      <c r="A816" s="68"/>
      <c r="B816" s="83"/>
      <c r="C816" s="65"/>
      <c r="D816" s="65"/>
      <c r="E816" s="65"/>
      <c r="F816" s="242"/>
      <c r="G816" s="242"/>
      <c r="H816" s="65"/>
      <c r="I816" s="65"/>
      <c r="J816" s="176"/>
    </row>
    <row r="817" spans="1:10">
      <c r="A817" s="68"/>
      <c r="B817" s="83"/>
      <c r="C817" s="65"/>
      <c r="D817" s="65"/>
      <c r="E817" s="65"/>
      <c r="F817" s="242"/>
      <c r="G817" s="242"/>
      <c r="H817" s="65"/>
      <c r="I817" s="65"/>
      <c r="J817" s="176"/>
    </row>
    <row r="818" spans="1:10">
      <c r="A818" s="68"/>
      <c r="B818" s="83"/>
      <c r="C818" s="65"/>
      <c r="D818" s="65"/>
      <c r="E818" s="65"/>
      <c r="F818" s="242"/>
      <c r="G818" s="242"/>
      <c r="H818" s="65"/>
      <c r="I818" s="65"/>
      <c r="J818" s="176"/>
    </row>
    <row r="819" spans="1:10">
      <c r="A819" s="68"/>
      <c r="B819" s="83"/>
      <c r="C819" s="65"/>
      <c r="D819" s="65"/>
      <c r="E819" s="65"/>
      <c r="F819" s="242"/>
      <c r="G819" s="242"/>
      <c r="H819" s="65"/>
      <c r="I819" s="65"/>
      <c r="J819" s="176"/>
    </row>
    <row r="820" spans="1:10">
      <c r="A820" s="68"/>
      <c r="B820" s="83"/>
      <c r="C820" s="65"/>
      <c r="D820" s="65"/>
      <c r="E820" s="65"/>
      <c r="F820" s="242"/>
      <c r="G820" s="242"/>
      <c r="H820" s="65"/>
      <c r="I820" s="65"/>
      <c r="J820" s="176"/>
    </row>
    <row r="821" spans="1:10">
      <c r="A821" s="68"/>
      <c r="B821" s="83"/>
      <c r="C821" s="65"/>
      <c r="D821" s="65"/>
      <c r="E821" s="65"/>
      <c r="F821" s="242"/>
      <c r="G821" s="242"/>
      <c r="H821" s="65"/>
      <c r="I821" s="65"/>
      <c r="J821" s="176"/>
    </row>
    <row r="822" spans="1:10">
      <c r="A822" s="68"/>
      <c r="B822" s="83"/>
      <c r="C822" s="65"/>
      <c r="D822" s="65"/>
      <c r="E822" s="65"/>
      <c r="F822" s="242"/>
      <c r="G822" s="242"/>
      <c r="H822" s="65"/>
      <c r="I822" s="65"/>
      <c r="J822" s="176"/>
    </row>
    <row r="823" spans="1:10">
      <c r="A823" s="68"/>
      <c r="B823" s="83"/>
      <c r="C823" s="65"/>
      <c r="D823" s="65"/>
      <c r="E823" s="65"/>
      <c r="F823" s="242"/>
      <c r="G823" s="242"/>
      <c r="H823" s="65"/>
      <c r="I823" s="65"/>
      <c r="J823" s="176"/>
    </row>
    <row r="824" spans="1:10">
      <c r="A824" s="68"/>
      <c r="B824" s="83"/>
      <c r="C824" s="65"/>
      <c r="D824" s="65"/>
      <c r="E824" s="65"/>
      <c r="F824" s="242"/>
      <c r="G824" s="242"/>
      <c r="H824" s="65"/>
      <c r="I824" s="65"/>
      <c r="J824" s="176"/>
    </row>
    <row r="825" spans="1:10">
      <c r="A825" s="68"/>
      <c r="B825" s="83"/>
      <c r="C825" s="65"/>
      <c r="D825" s="65"/>
      <c r="E825" s="65"/>
      <c r="F825" s="242"/>
      <c r="G825" s="242"/>
      <c r="H825" s="65"/>
      <c r="I825" s="65"/>
      <c r="J825" s="176"/>
    </row>
    <row r="826" spans="1:10">
      <c r="A826" s="68"/>
      <c r="B826" s="83"/>
      <c r="C826" s="65"/>
      <c r="D826" s="65"/>
      <c r="E826" s="65"/>
      <c r="F826" s="242"/>
      <c r="G826" s="242"/>
      <c r="H826" s="65"/>
      <c r="I826" s="65"/>
      <c r="J826" s="176"/>
    </row>
    <row r="827" spans="1:10">
      <c r="A827" s="68"/>
      <c r="B827" s="83"/>
      <c r="C827" s="65"/>
      <c r="D827" s="65"/>
      <c r="E827" s="65"/>
      <c r="F827" s="242"/>
      <c r="G827" s="242"/>
      <c r="H827" s="65"/>
      <c r="I827" s="65"/>
      <c r="J827" s="176"/>
    </row>
    <row r="828" spans="1:10">
      <c r="A828" s="68"/>
      <c r="B828" s="83"/>
      <c r="C828" s="65"/>
      <c r="D828" s="65"/>
      <c r="E828" s="65"/>
      <c r="F828" s="242"/>
      <c r="G828" s="242"/>
      <c r="H828" s="65"/>
      <c r="I828" s="65"/>
      <c r="J828" s="176"/>
    </row>
    <row r="829" spans="1:10">
      <c r="A829" s="68"/>
      <c r="B829" s="83"/>
      <c r="C829" s="65"/>
      <c r="D829" s="65"/>
      <c r="E829" s="65"/>
      <c r="F829" s="242"/>
      <c r="G829" s="242"/>
      <c r="H829" s="65"/>
      <c r="I829" s="65"/>
      <c r="J829" s="176"/>
    </row>
    <row r="830" spans="1:10">
      <c r="A830" s="68"/>
      <c r="B830" s="83"/>
      <c r="C830" s="65"/>
      <c r="D830" s="65"/>
      <c r="E830" s="65"/>
      <c r="F830" s="242"/>
      <c r="G830" s="242"/>
      <c r="H830" s="65"/>
      <c r="I830" s="65"/>
      <c r="J830" s="176"/>
    </row>
    <row r="831" spans="1:10">
      <c r="A831" s="68"/>
      <c r="B831" s="83"/>
      <c r="C831" s="65"/>
      <c r="D831" s="65"/>
      <c r="E831" s="65"/>
      <c r="F831" s="242"/>
      <c r="G831" s="242"/>
      <c r="H831" s="65"/>
      <c r="I831" s="65"/>
      <c r="J831" s="176"/>
    </row>
    <row r="832" spans="1:10">
      <c r="A832" s="68"/>
      <c r="B832" s="83"/>
      <c r="C832" s="65"/>
      <c r="D832" s="65"/>
      <c r="E832" s="65"/>
      <c r="F832" s="242"/>
      <c r="G832" s="242"/>
      <c r="H832" s="65"/>
      <c r="I832" s="65"/>
      <c r="J832" s="176"/>
    </row>
    <row r="833" spans="1:10">
      <c r="A833" s="68"/>
      <c r="B833" s="83"/>
      <c r="C833" s="65"/>
      <c r="D833" s="65"/>
      <c r="E833" s="65"/>
      <c r="F833" s="242"/>
      <c r="G833" s="242"/>
      <c r="H833" s="65"/>
      <c r="I833" s="65"/>
      <c r="J833" s="176"/>
    </row>
    <row r="834" spans="1:10">
      <c r="A834" s="68"/>
      <c r="B834" s="83"/>
      <c r="C834" s="65"/>
      <c r="D834" s="65"/>
      <c r="E834" s="65"/>
      <c r="F834" s="242"/>
      <c r="G834" s="242"/>
      <c r="H834" s="65"/>
      <c r="I834" s="65"/>
      <c r="J834" s="176"/>
    </row>
    <row r="835" spans="1:10">
      <c r="A835" s="68"/>
      <c r="B835" s="83"/>
      <c r="C835" s="65"/>
      <c r="D835" s="65"/>
      <c r="E835" s="65"/>
      <c r="F835" s="242"/>
      <c r="G835" s="242"/>
      <c r="H835" s="65"/>
      <c r="I835" s="65"/>
      <c r="J835" s="176"/>
    </row>
    <row r="836" spans="1:10">
      <c r="A836" s="68"/>
      <c r="B836" s="83"/>
      <c r="C836" s="65"/>
      <c r="D836" s="65"/>
      <c r="E836" s="65"/>
      <c r="F836" s="242"/>
      <c r="G836" s="242"/>
      <c r="H836" s="65"/>
      <c r="I836" s="65"/>
      <c r="J836" s="176"/>
    </row>
    <row r="837" spans="1:10">
      <c r="A837" s="68"/>
      <c r="B837" s="83"/>
      <c r="C837" s="65"/>
      <c r="D837" s="65"/>
      <c r="E837" s="65"/>
      <c r="F837" s="242"/>
      <c r="G837" s="242"/>
      <c r="H837" s="65"/>
      <c r="I837" s="65"/>
      <c r="J837" s="176"/>
    </row>
    <row r="838" spans="1:10">
      <c r="A838" s="68"/>
      <c r="B838" s="83"/>
      <c r="C838" s="65"/>
      <c r="D838" s="65"/>
      <c r="E838" s="65"/>
      <c r="F838" s="242"/>
      <c r="G838" s="242"/>
      <c r="H838" s="65"/>
      <c r="I838" s="65"/>
      <c r="J838" s="176"/>
    </row>
    <row r="839" spans="1:10">
      <c r="A839" s="68"/>
      <c r="B839" s="83"/>
      <c r="C839" s="65"/>
      <c r="D839" s="65"/>
      <c r="E839" s="65"/>
      <c r="F839" s="242"/>
      <c r="G839" s="242"/>
      <c r="H839" s="65"/>
      <c r="I839" s="65"/>
      <c r="J839" s="176"/>
    </row>
    <row r="840" spans="1:10">
      <c r="A840" s="68"/>
      <c r="B840" s="83"/>
      <c r="C840" s="65"/>
      <c r="D840" s="65"/>
      <c r="E840" s="65"/>
      <c r="F840" s="242"/>
      <c r="G840" s="242"/>
      <c r="H840" s="65"/>
      <c r="I840" s="65"/>
      <c r="J840" s="176"/>
    </row>
    <row r="841" spans="1:10">
      <c r="A841" s="68"/>
      <c r="B841" s="83"/>
      <c r="C841" s="65"/>
      <c r="D841" s="65"/>
      <c r="E841" s="65"/>
      <c r="F841" s="242"/>
      <c r="G841" s="242"/>
      <c r="H841" s="65"/>
      <c r="I841" s="65"/>
      <c r="J841" s="176"/>
    </row>
    <row r="842" spans="1:10">
      <c r="A842" s="68"/>
      <c r="B842" s="83"/>
      <c r="C842" s="65"/>
      <c r="D842" s="65"/>
      <c r="E842" s="65"/>
      <c r="F842" s="242"/>
      <c r="G842" s="242"/>
      <c r="H842" s="65"/>
      <c r="I842" s="65"/>
      <c r="J842" s="176"/>
    </row>
    <row r="843" spans="1:10">
      <c r="A843" s="68"/>
      <c r="B843" s="83"/>
      <c r="C843" s="65"/>
      <c r="D843" s="65"/>
      <c r="E843" s="65"/>
      <c r="F843" s="242"/>
      <c r="G843" s="242"/>
      <c r="H843" s="65"/>
      <c r="I843" s="65"/>
      <c r="J843" s="176"/>
    </row>
    <row r="844" spans="1:10">
      <c r="A844" s="68"/>
      <c r="B844" s="83"/>
      <c r="C844" s="65"/>
      <c r="D844" s="65"/>
      <c r="E844" s="65"/>
      <c r="F844" s="242"/>
      <c r="G844" s="242"/>
      <c r="H844" s="65"/>
      <c r="I844" s="65"/>
      <c r="J844" s="176"/>
    </row>
    <row r="845" spans="1:10">
      <c r="A845" s="68"/>
      <c r="B845" s="83"/>
      <c r="C845" s="65"/>
      <c r="D845" s="65"/>
      <c r="E845" s="65"/>
      <c r="F845" s="242"/>
      <c r="G845" s="242"/>
      <c r="H845" s="65"/>
      <c r="I845" s="65"/>
      <c r="J845" s="176"/>
    </row>
    <row r="846" spans="1:10">
      <c r="A846" s="68"/>
      <c r="B846" s="83"/>
      <c r="C846" s="65"/>
      <c r="D846" s="65"/>
      <c r="E846" s="65"/>
      <c r="F846" s="242"/>
      <c r="G846" s="242"/>
      <c r="H846" s="65"/>
      <c r="I846" s="65"/>
      <c r="J846" s="176"/>
    </row>
    <row r="847" spans="1:10">
      <c r="A847" s="68"/>
      <c r="B847" s="83"/>
      <c r="C847" s="65"/>
      <c r="D847" s="65"/>
      <c r="E847" s="65"/>
      <c r="F847" s="242"/>
      <c r="G847" s="242"/>
      <c r="H847" s="65"/>
      <c r="I847" s="65"/>
      <c r="J847" s="176"/>
    </row>
    <row r="848" spans="1:10">
      <c r="A848" s="68"/>
      <c r="B848" s="83"/>
      <c r="C848" s="65"/>
      <c r="D848" s="65"/>
      <c r="E848" s="65"/>
      <c r="F848" s="242"/>
      <c r="G848" s="242"/>
      <c r="H848" s="65"/>
      <c r="I848" s="65"/>
      <c r="J848" s="176"/>
    </row>
    <row r="849" spans="1:10">
      <c r="A849" s="68"/>
      <c r="B849" s="83"/>
      <c r="C849" s="65"/>
      <c r="D849" s="65"/>
      <c r="E849" s="65"/>
      <c r="F849" s="242"/>
      <c r="G849" s="242"/>
      <c r="H849" s="65"/>
      <c r="I849" s="65"/>
      <c r="J849" s="176"/>
    </row>
    <row r="850" spans="1:10">
      <c r="A850" s="68"/>
      <c r="B850" s="83"/>
      <c r="C850" s="65"/>
      <c r="D850" s="65"/>
      <c r="E850" s="65"/>
      <c r="F850" s="242"/>
      <c r="G850" s="242"/>
      <c r="H850" s="65"/>
      <c r="I850" s="65"/>
      <c r="J850" s="176"/>
    </row>
    <row r="851" spans="1:10">
      <c r="A851" s="68"/>
      <c r="B851" s="83"/>
      <c r="C851" s="65"/>
      <c r="D851" s="65"/>
      <c r="E851" s="65"/>
      <c r="F851" s="242"/>
      <c r="G851" s="242"/>
      <c r="H851" s="65"/>
      <c r="I851" s="65"/>
      <c r="J851" s="176"/>
    </row>
    <row r="852" spans="1:10">
      <c r="A852" s="68"/>
      <c r="B852" s="83"/>
      <c r="C852" s="65"/>
      <c r="D852" s="65"/>
      <c r="E852" s="65"/>
      <c r="F852" s="242"/>
      <c r="G852" s="242"/>
      <c r="H852" s="65"/>
      <c r="I852" s="65"/>
      <c r="J852" s="176"/>
    </row>
    <row r="853" spans="1:10">
      <c r="A853" s="68"/>
      <c r="B853" s="83"/>
      <c r="C853" s="65"/>
      <c r="D853" s="65"/>
      <c r="E853" s="65"/>
      <c r="F853" s="242"/>
      <c r="G853" s="242"/>
      <c r="H853" s="65"/>
      <c r="I853" s="65"/>
      <c r="J853" s="176"/>
    </row>
    <row r="854" spans="1:10">
      <c r="A854" s="68"/>
      <c r="B854" s="83"/>
      <c r="C854" s="65"/>
      <c r="D854" s="65"/>
      <c r="E854" s="65"/>
      <c r="F854" s="242"/>
      <c r="G854" s="242"/>
      <c r="H854" s="65"/>
      <c r="I854" s="65"/>
      <c r="J854" s="176"/>
    </row>
    <row r="855" spans="1:10">
      <c r="A855" s="68"/>
      <c r="B855" s="83"/>
      <c r="C855" s="65"/>
      <c r="D855" s="65"/>
      <c r="E855" s="65"/>
      <c r="F855" s="242"/>
      <c r="G855" s="242"/>
      <c r="H855" s="65"/>
      <c r="I855" s="65"/>
      <c r="J855" s="176"/>
    </row>
    <row r="856" spans="1:10">
      <c r="A856" s="68"/>
      <c r="B856" s="83"/>
      <c r="C856" s="65"/>
      <c r="D856" s="65"/>
      <c r="E856" s="65"/>
      <c r="F856" s="242"/>
      <c r="G856" s="242"/>
      <c r="H856" s="65"/>
      <c r="I856" s="65"/>
      <c r="J856" s="176"/>
    </row>
    <row r="857" spans="1:10">
      <c r="A857" s="68"/>
      <c r="B857" s="83"/>
      <c r="C857" s="65"/>
      <c r="D857" s="65"/>
      <c r="E857" s="65"/>
      <c r="F857" s="242"/>
      <c r="G857" s="242"/>
      <c r="H857" s="65"/>
      <c r="I857" s="65"/>
      <c r="J857" s="176"/>
    </row>
    <row r="858" spans="1:10">
      <c r="A858" s="68"/>
      <c r="B858" s="83"/>
      <c r="C858" s="65"/>
      <c r="D858" s="65"/>
      <c r="E858" s="65"/>
      <c r="F858" s="242"/>
      <c r="G858" s="242"/>
      <c r="H858" s="65"/>
      <c r="I858" s="65"/>
      <c r="J858" s="176"/>
    </row>
    <row r="859" spans="1:10">
      <c r="A859" s="68"/>
      <c r="B859" s="83"/>
      <c r="C859" s="65"/>
      <c r="D859" s="65"/>
      <c r="E859" s="65"/>
      <c r="F859" s="242"/>
      <c r="G859" s="242"/>
      <c r="H859" s="65"/>
      <c r="I859" s="65"/>
      <c r="J859" s="176"/>
    </row>
    <row r="860" spans="1:10">
      <c r="A860" s="68"/>
      <c r="B860" s="83"/>
      <c r="C860" s="65"/>
      <c r="D860" s="65"/>
      <c r="E860" s="65"/>
      <c r="F860" s="242"/>
      <c r="G860" s="242"/>
      <c r="H860" s="65"/>
      <c r="I860" s="65"/>
      <c r="J860" s="176"/>
    </row>
    <row r="861" spans="1:10">
      <c r="A861" s="68"/>
      <c r="B861" s="83"/>
      <c r="C861" s="65"/>
      <c r="D861" s="65"/>
      <c r="E861" s="65"/>
      <c r="F861" s="242"/>
      <c r="G861" s="242"/>
      <c r="H861" s="65"/>
      <c r="I861" s="65"/>
      <c r="J861" s="176"/>
    </row>
    <row r="862" spans="1:10">
      <c r="A862" s="68"/>
      <c r="B862" s="83"/>
      <c r="C862" s="65"/>
      <c r="D862" s="65"/>
      <c r="E862" s="65"/>
      <c r="F862" s="242"/>
      <c r="G862" s="242"/>
      <c r="H862" s="65"/>
      <c r="I862" s="65"/>
      <c r="J862" s="176"/>
    </row>
    <row r="863" spans="1:10">
      <c r="A863" s="68"/>
      <c r="B863" s="83"/>
      <c r="C863" s="65"/>
      <c r="D863" s="65"/>
      <c r="E863" s="65"/>
      <c r="F863" s="242"/>
      <c r="G863" s="242"/>
      <c r="H863" s="65"/>
      <c r="I863" s="65"/>
      <c r="J863" s="176"/>
    </row>
    <row r="864" spans="1:10">
      <c r="A864" s="68"/>
      <c r="B864" s="83"/>
      <c r="C864" s="65"/>
      <c r="D864" s="65"/>
      <c r="E864" s="65"/>
      <c r="F864" s="242"/>
      <c r="G864" s="242"/>
      <c r="H864" s="65"/>
      <c r="I864" s="65"/>
      <c r="J864" s="176"/>
    </row>
    <row r="865" spans="1:10">
      <c r="A865" s="68"/>
      <c r="B865" s="83"/>
      <c r="C865" s="65"/>
      <c r="D865" s="65"/>
      <c r="E865" s="65"/>
      <c r="F865" s="242"/>
      <c r="G865" s="242"/>
      <c r="H865" s="65"/>
      <c r="I865" s="65"/>
      <c r="J865" s="176"/>
    </row>
    <row r="866" spans="1:10">
      <c r="A866" s="68"/>
      <c r="B866" s="83"/>
      <c r="C866" s="65"/>
      <c r="D866" s="65"/>
      <c r="E866" s="65"/>
      <c r="F866" s="242"/>
      <c r="G866" s="242"/>
      <c r="H866" s="65"/>
      <c r="I866" s="65"/>
      <c r="J866" s="176"/>
    </row>
    <row r="867" spans="1:10">
      <c r="A867" s="68"/>
      <c r="B867" s="83"/>
      <c r="C867" s="65"/>
      <c r="D867" s="65"/>
      <c r="E867" s="65"/>
      <c r="F867" s="242"/>
      <c r="G867" s="242"/>
      <c r="H867" s="65"/>
      <c r="I867" s="65"/>
      <c r="J867" s="176"/>
    </row>
    <row r="868" spans="1:10">
      <c r="A868" s="68"/>
      <c r="B868" s="83"/>
      <c r="C868" s="65"/>
      <c r="D868" s="65"/>
      <c r="E868" s="65"/>
      <c r="F868" s="242"/>
      <c r="G868" s="242"/>
      <c r="H868" s="65"/>
      <c r="I868" s="65"/>
      <c r="J868" s="176"/>
    </row>
    <row r="869" spans="1:10">
      <c r="A869" s="68"/>
      <c r="B869" s="83"/>
      <c r="C869" s="65"/>
      <c r="D869" s="65"/>
      <c r="E869" s="65"/>
      <c r="F869" s="242"/>
      <c r="G869" s="242"/>
      <c r="H869" s="65"/>
      <c r="I869" s="65"/>
      <c r="J869" s="176"/>
    </row>
    <row r="870" spans="1:10">
      <c r="A870" s="68"/>
      <c r="B870" s="83"/>
      <c r="C870" s="65"/>
      <c r="D870" s="65"/>
      <c r="E870" s="65"/>
      <c r="F870" s="242"/>
      <c r="G870" s="242"/>
      <c r="H870" s="65"/>
      <c r="I870" s="65"/>
      <c r="J870" s="176"/>
    </row>
    <row r="871" spans="1:10">
      <c r="A871" s="68"/>
      <c r="B871" s="83"/>
      <c r="C871" s="65"/>
      <c r="D871" s="65"/>
      <c r="E871" s="65"/>
      <c r="F871" s="242"/>
      <c r="G871" s="242"/>
      <c r="H871" s="65"/>
      <c r="I871" s="65"/>
      <c r="J871" s="176"/>
    </row>
    <row r="872" spans="1:10">
      <c r="A872" s="68"/>
      <c r="B872" s="83"/>
      <c r="C872" s="65"/>
      <c r="D872" s="65"/>
      <c r="E872" s="65"/>
      <c r="F872" s="242"/>
      <c r="G872" s="242"/>
      <c r="H872" s="65"/>
      <c r="I872" s="65"/>
      <c r="J872" s="176"/>
    </row>
    <row r="873" spans="1:10">
      <c r="A873" s="68"/>
      <c r="B873" s="83"/>
      <c r="C873" s="65"/>
      <c r="D873" s="65"/>
      <c r="E873" s="65"/>
      <c r="F873" s="242"/>
      <c r="G873" s="242"/>
      <c r="H873" s="65"/>
      <c r="I873" s="65"/>
      <c r="J873" s="176"/>
    </row>
    <row r="874" spans="1:10">
      <c r="A874" s="68"/>
      <c r="B874" s="83"/>
      <c r="C874" s="65"/>
      <c r="D874" s="65"/>
      <c r="E874" s="65"/>
      <c r="F874" s="242"/>
      <c r="G874" s="242"/>
      <c r="H874" s="65"/>
      <c r="I874" s="65"/>
      <c r="J874" s="176"/>
    </row>
    <row r="875" spans="1:10">
      <c r="A875" s="68"/>
      <c r="B875" s="83"/>
      <c r="C875" s="65"/>
      <c r="D875" s="65"/>
      <c r="E875" s="65"/>
      <c r="F875" s="242"/>
      <c r="G875" s="242"/>
      <c r="H875" s="65"/>
      <c r="I875" s="65"/>
      <c r="J875" s="176"/>
    </row>
    <row r="876" spans="1:10">
      <c r="A876" s="68"/>
      <c r="B876" s="83"/>
      <c r="C876" s="65"/>
      <c r="D876" s="65"/>
      <c r="E876" s="65"/>
      <c r="F876" s="242"/>
      <c r="G876" s="242"/>
      <c r="H876" s="65"/>
      <c r="I876" s="65"/>
      <c r="J876" s="176"/>
    </row>
    <row r="877" spans="1:10">
      <c r="A877" s="68"/>
      <c r="B877" s="83"/>
      <c r="C877" s="65"/>
      <c r="D877" s="65"/>
      <c r="E877" s="65"/>
      <c r="F877" s="242"/>
      <c r="G877" s="242"/>
      <c r="H877" s="65"/>
      <c r="I877" s="65"/>
      <c r="J877" s="176"/>
    </row>
    <row r="878" spans="1:10">
      <c r="A878" s="68"/>
      <c r="B878" s="83"/>
      <c r="C878" s="65"/>
      <c r="D878" s="65"/>
      <c r="E878" s="65"/>
      <c r="F878" s="242"/>
      <c r="G878" s="242"/>
      <c r="H878" s="65"/>
      <c r="I878" s="65"/>
      <c r="J878" s="176"/>
    </row>
    <row r="879" spans="1:10">
      <c r="A879" s="68"/>
      <c r="B879" s="83"/>
      <c r="C879" s="65"/>
      <c r="D879" s="65"/>
      <c r="E879" s="65"/>
      <c r="F879" s="242"/>
      <c r="G879" s="242"/>
      <c r="H879" s="65"/>
      <c r="I879" s="65"/>
      <c r="J879" s="176"/>
    </row>
    <row r="880" spans="1:10">
      <c r="A880" s="68"/>
      <c r="B880" s="83"/>
      <c r="C880" s="65"/>
      <c r="D880" s="65"/>
      <c r="E880" s="65"/>
      <c r="F880" s="242"/>
      <c r="G880" s="242"/>
      <c r="H880" s="65"/>
      <c r="I880" s="65"/>
      <c r="J880" s="176"/>
    </row>
    <row r="881" spans="1:10">
      <c r="A881" s="68"/>
      <c r="B881" s="83"/>
      <c r="C881" s="65"/>
      <c r="D881" s="65"/>
      <c r="E881" s="65"/>
      <c r="F881" s="242"/>
      <c r="G881" s="242"/>
      <c r="H881" s="65"/>
      <c r="I881" s="65"/>
      <c r="J881" s="176"/>
    </row>
    <row r="882" spans="1:10">
      <c r="A882" s="68"/>
      <c r="B882" s="83"/>
      <c r="C882" s="65"/>
      <c r="D882" s="65"/>
      <c r="E882" s="65"/>
      <c r="F882" s="242"/>
      <c r="G882" s="242"/>
      <c r="H882" s="65"/>
      <c r="I882" s="65"/>
      <c r="J882" s="176"/>
    </row>
    <row r="883" spans="1:10">
      <c r="A883" s="68"/>
      <c r="B883" s="83"/>
      <c r="C883" s="65"/>
      <c r="D883" s="65"/>
      <c r="E883" s="65"/>
      <c r="F883" s="242"/>
      <c r="G883" s="242"/>
      <c r="H883" s="65"/>
      <c r="I883" s="65"/>
      <c r="J883" s="176"/>
    </row>
    <row r="884" spans="1:10">
      <c r="A884" s="68"/>
      <c r="B884" s="83"/>
      <c r="C884" s="65"/>
      <c r="D884" s="65"/>
      <c r="E884" s="65"/>
      <c r="F884" s="242"/>
      <c r="G884" s="242"/>
      <c r="H884" s="65"/>
      <c r="I884" s="65"/>
      <c r="J884" s="176"/>
    </row>
    <row r="885" spans="1:10">
      <c r="A885" s="68"/>
      <c r="B885" s="83"/>
      <c r="C885" s="65"/>
      <c r="D885" s="65"/>
      <c r="E885" s="65"/>
      <c r="F885" s="242"/>
      <c r="G885" s="242"/>
      <c r="H885" s="65"/>
      <c r="I885" s="65"/>
      <c r="J885" s="176"/>
    </row>
    <row r="886" spans="1:10">
      <c r="A886" s="68"/>
      <c r="B886" s="83"/>
      <c r="C886" s="65"/>
      <c r="D886" s="65"/>
      <c r="E886" s="65"/>
      <c r="F886" s="242"/>
      <c r="G886" s="242"/>
      <c r="H886" s="65"/>
      <c r="I886" s="65"/>
      <c r="J886" s="176"/>
    </row>
    <row r="887" spans="1:10">
      <c r="A887" s="68"/>
      <c r="B887" s="83"/>
      <c r="C887" s="65"/>
      <c r="D887" s="65"/>
      <c r="E887" s="65"/>
      <c r="F887" s="242"/>
      <c r="G887" s="242"/>
      <c r="H887" s="65"/>
      <c r="I887" s="65"/>
      <c r="J887" s="176"/>
    </row>
    <row r="888" spans="1:10">
      <c r="A888" s="68"/>
      <c r="B888" s="83"/>
      <c r="C888" s="65"/>
      <c r="D888" s="65"/>
      <c r="E888" s="65"/>
      <c r="F888" s="242"/>
      <c r="G888" s="242"/>
      <c r="H888" s="65"/>
      <c r="I888" s="65"/>
      <c r="J888" s="176"/>
    </row>
    <row r="889" spans="1:10">
      <c r="A889" s="68"/>
      <c r="B889" s="83"/>
      <c r="C889" s="65"/>
      <c r="D889" s="65"/>
      <c r="E889" s="65"/>
      <c r="F889" s="242"/>
      <c r="G889" s="242"/>
      <c r="H889" s="65"/>
      <c r="I889" s="65"/>
      <c r="J889" s="176"/>
    </row>
    <row r="890" spans="1:10">
      <c r="A890" s="68"/>
      <c r="B890" s="83"/>
      <c r="C890" s="65"/>
      <c r="D890" s="65"/>
      <c r="E890" s="65"/>
      <c r="F890" s="242"/>
      <c r="G890" s="242"/>
      <c r="H890" s="65"/>
      <c r="I890" s="65"/>
      <c r="J890" s="176"/>
    </row>
    <row r="891" spans="1:10">
      <c r="A891" s="68"/>
      <c r="B891" s="83"/>
      <c r="C891" s="65"/>
      <c r="D891" s="65"/>
      <c r="E891" s="65"/>
      <c r="F891" s="242"/>
      <c r="G891" s="242"/>
      <c r="H891" s="65"/>
      <c r="I891" s="65"/>
      <c r="J891" s="176"/>
    </row>
    <row r="892" spans="1:10">
      <c r="A892" s="68"/>
      <c r="B892" s="83"/>
      <c r="C892" s="65"/>
      <c r="D892" s="65"/>
      <c r="E892" s="65"/>
      <c r="F892" s="242"/>
      <c r="G892" s="242"/>
      <c r="H892" s="65"/>
      <c r="I892" s="65"/>
      <c r="J892" s="176"/>
    </row>
    <row r="893" spans="1:10">
      <c r="A893" s="68"/>
      <c r="B893" s="83"/>
      <c r="C893" s="65"/>
      <c r="D893" s="65"/>
      <c r="E893" s="65"/>
      <c r="F893" s="242"/>
      <c r="G893" s="242"/>
      <c r="H893" s="65"/>
      <c r="I893" s="65"/>
      <c r="J893" s="176"/>
    </row>
    <row r="894" spans="1:10">
      <c r="A894" s="68"/>
      <c r="B894" s="83"/>
      <c r="C894" s="65"/>
      <c r="D894" s="65"/>
      <c r="E894" s="65"/>
      <c r="F894" s="242"/>
      <c r="G894" s="242"/>
      <c r="H894" s="65"/>
      <c r="I894" s="65"/>
      <c r="J894" s="176"/>
    </row>
    <row r="895" spans="1:10">
      <c r="A895" s="68"/>
      <c r="B895" s="83"/>
      <c r="C895" s="65"/>
      <c r="D895" s="65"/>
      <c r="E895" s="65"/>
      <c r="F895" s="242"/>
      <c r="G895" s="242"/>
      <c r="H895" s="65"/>
      <c r="I895" s="65"/>
      <c r="J895" s="176"/>
    </row>
    <row r="896" spans="1:10">
      <c r="A896" s="68"/>
      <c r="B896" s="83"/>
      <c r="C896" s="65"/>
      <c r="D896" s="65"/>
      <c r="E896" s="65"/>
      <c r="F896" s="242"/>
      <c r="G896" s="242"/>
      <c r="H896" s="65"/>
      <c r="I896" s="65"/>
      <c r="J896" s="176"/>
    </row>
    <row r="897" spans="1:10">
      <c r="A897" s="68"/>
      <c r="B897" s="83"/>
      <c r="C897" s="65"/>
      <c r="D897" s="65"/>
      <c r="E897" s="65"/>
      <c r="F897" s="242"/>
      <c r="G897" s="242"/>
      <c r="H897" s="65"/>
      <c r="I897" s="65"/>
      <c r="J897" s="176"/>
    </row>
    <row r="898" spans="1:10">
      <c r="A898" s="68"/>
      <c r="B898" s="83"/>
      <c r="C898" s="65"/>
      <c r="D898" s="65"/>
      <c r="E898" s="65"/>
      <c r="F898" s="242"/>
      <c r="G898" s="242"/>
      <c r="H898" s="65"/>
      <c r="I898" s="65"/>
      <c r="J898" s="176"/>
    </row>
    <row r="899" spans="1:10">
      <c r="A899" s="68"/>
      <c r="B899" s="83"/>
      <c r="C899" s="65"/>
      <c r="D899" s="65"/>
      <c r="E899" s="65"/>
      <c r="F899" s="242"/>
      <c r="G899" s="242"/>
      <c r="H899" s="65"/>
      <c r="I899" s="65"/>
      <c r="J899" s="176"/>
    </row>
    <row r="900" spans="1:10">
      <c r="A900" s="68"/>
      <c r="B900" s="83"/>
      <c r="C900" s="65"/>
      <c r="D900" s="65"/>
      <c r="E900" s="65"/>
      <c r="F900" s="242"/>
      <c r="G900" s="242"/>
      <c r="H900" s="65"/>
      <c r="I900" s="65"/>
      <c r="J900" s="176"/>
    </row>
    <row r="901" spans="1:10">
      <c r="A901" s="68"/>
      <c r="B901" s="83"/>
      <c r="C901" s="65"/>
      <c r="D901" s="65"/>
      <c r="E901" s="65"/>
      <c r="F901" s="242"/>
      <c r="G901" s="242"/>
      <c r="H901" s="65"/>
      <c r="I901" s="65"/>
      <c r="J901" s="176"/>
    </row>
    <row r="902" spans="1:10">
      <c r="A902" s="68"/>
      <c r="B902" s="83"/>
      <c r="C902" s="65"/>
      <c r="D902" s="65"/>
      <c r="E902" s="65"/>
      <c r="F902" s="242"/>
      <c r="G902" s="242"/>
      <c r="H902" s="65"/>
      <c r="I902" s="65"/>
      <c r="J902" s="176"/>
    </row>
    <row r="903" spans="1:10">
      <c r="A903" s="68"/>
      <c r="B903" s="83"/>
      <c r="C903" s="65"/>
      <c r="D903" s="65"/>
      <c r="E903" s="65"/>
      <c r="F903" s="242"/>
      <c r="G903" s="242"/>
      <c r="H903" s="65"/>
      <c r="I903" s="65"/>
      <c r="J903" s="176"/>
    </row>
    <row r="904" spans="1:10">
      <c r="A904" s="68"/>
      <c r="B904" s="83"/>
      <c r="C904" s="65"/>
      <c r="D904" s="65"/>
      <c r="E904" s="65"/>
      <c r="F904" s="242"/>
      <c r="G904" s="242"/>
      <c r="H904" s="65"/>
      <c r="I904" s="65"/>
      <c r="J904" s="176"/>
    </row>
    <row r="905" spans="1:10">
      <c r="A905" s="68"/>
      <c r="B905" s="83"/>
      <c r="C905" s="65"/>
      <c r="D905" s="65"/>
      <c r="E905" s="65"/>
      <c r="F905" s="242"/>
      <c r="G905" s="242"/>
      <c r="H905" s="65"/>
      <c r="I905" s="65"/>
      <c r="J905" s="176"/>
    </row>
    <row r="906" spans="1:10">
      <c r="A906" s="68"/>
      <c r="B906" s="83"/>
      <c r="C906" s="65"/>
      <c r="D906" s="65"/>
      <c r="E906" s="65"/>
      <c r="F906" s="242"/>
      <c r="G906" s="242"/>
      <c r="H906" s="65"/>
      <c r="I906" s="65"/>
      <c r="J906" s="176"/>
    </row>
    <row r="907" spans="1:10">
      <c r="A907" s="68"/>
      <c r="B907" s="83"/>
      <c r="C907" s="65"/>
      <c r="D907" s="65"/>
      <c r="E907" s="65"/>
      <c r="F907" s="242"/>
      <c r="G907" s="242"/>
      <c r="H907" s="65"/>
      <c r="I907" s="65"/>
      <c r="J907" s="176"/>
    </row>
    <row r="908" spans="1:10">
      <c r="A908" s="68"/>
      <c r="B908" s="83"/>
      <c r="C908" s="65"/>
      <c r="D908" s="65"/>
      <c r="E908" s="65"/>
      <c r="F908" s="242"/>
      <c r="G908" s="242"/>
      <c r="H908" s="65"/>
      <c r="I908" s="65"/>
      <c r="J908" s="176"/>
    </row>
    <row r="909" spans="1:10">
      <c r="A909" s="68"/>
      <c r="B909" s="83"/>
      <c r="C909" s="65"/>
      <c r="D909" s="65"/>
      <c r="E909" s="65"/>
      <c r="F909" s="242"/>
      <c r="G909" s="242"/>
      <c r="H909" s="65"/>
      <c r="I909" s="65"/>
      <c r="J909" s="176"/>
    </row>
    <row r="910" spans="1:10">
      <c r="A910" s="68"/>
      <c r="B910" s="83"/>
      <c r="C910" s="65"/>
      <c r="D910" s="65"/>
      <c r="E910" s="65"/>
      <c r="F910" s="242"/>
      <c r="G910" s="242"/>
      <c r="H910" s="65"/>
      <c r="I910" s="65"/>
      <c r="J910" s="176"/>
    </row>
    <row r="911" spans="1:10">
      <c r="A911" s="68"/>
      <c r="B911" s="83"/>
      <c r="C911" s="65"/>
      <c r="D911" s="65"/>
      <c r="E911" s="65"/>
      <c r="F911" s="242"/>
      <c r="G911" s="242"/>
      <c r="H911" s="65"/>
      <c r="I911" s="65"/>
      <c r="J911" s="176"/>
    </row>
    <row r="912" spans="1:10">
      <c r="A912" s="68"/>
      <c r="B912" s="83"/>
      <c r="C912" s="65"/>
      <c r="D912" s="65"/>
      <c r="E912" s="65"/>
      <c r="F912" s="242"/>
      <c r="G912" s="242"/>
      <c r="H912" s="65"/>
      <c r="I912" s="65"/>
      <c r="J912" s="176"/>
    </row>
    <row r="913" spans="1:10">
      <c r="A913" s="68"/>
      <c r="B913" s="83"/>
      <c r="C913" s="65"/>
      <c r="D913" s="65"/>
      <c r="E913" s="65"/>
      <c r="F913" s="242"/>
      <c r="G913" s="242"/>
      <c r="H913" s="65"/>
      <c r="I913" s="65"/>
      <c r="J913" s="176"/>
    </row>
    <row r="914" spans="1:10">
      <c r="A914" s="68"/>
      <c r="B914" s="83"/>
      <c r="C914" s="65"/>
      <c r="D914" s="65"/>
      <c r="E914" s="65"/>
      <c r="F914" s="242"/>
      <c r="G914" s="242"/>
      <c r="H914" s="65"/>
      <c r="I914" s="65"/>
      <c r="J914" s="176"/>
    </row>
    <row r="915" spans="1:10">
      <c r="A915" s="68"/>
      <c r="B915" s="83"/>
      <c r="C915" s="65"/>
      <c r="D915" s="65"/>
      <c r="E915" s="65"/>
      <c r="F915" s="242"/>
      <c r="G915" s="242"/>
      <c r="H915" s="65"/>
      <c r="I915" s="65"/>
      <c r="J915" s="176"/>
    </row>
    <row r="916" spans="1:10">
      <c r="A916" s="68"/>
      <c r="B916" s="83"/>
      <c r="C916" s="65"/>
      <c r="D916" s="65"/>
      <c r="E916" s="65"/>
      <c r="F916" s="242"/>
      <c r="G916" s="242"/>
      <c r="H916" s="65"/>
      <c r="I916" s="65"/>
      <c r="J916" s="176"/>
    </row>
    <row r="917" spans="1:10">
      <c r="A917" s="68"/>
      <c r="B917" s="83"/>
      <c r="C917" s="65"/>
      <c r="D917" s="65"/>
      <c r="E917" s="65"/>
      <c r="F917" s="242"/>
      <c r="G917" s="242"/>
      <c r="H917" s="65"/>
      <c r="I917" s="65"/>
      <c r="J917" s="176"/>
    </row>
    <row r="918" spans="1:10">
      <c r="A918" s="68"/>
      <c r="B918" s="83"/>
      <c r="C918" s="65"/>
      <c r="D918" s="65"/>
      <c r="E918" s="65"/>
      <c r="F918" s="242"/>
      <c r="G918" s="242"/>
      <c r="H918" s="65"/>
      <c r="I918" s="65"/>
      <c r="J918" s="176"/>
    </row>
    <row r="919" spans="1:10">
      <c r="A919" s="68"/>
      <c r="B919" s="83"/>
      <c r="C919" s="65"/>
      <c r="D919" s="65"/>
      <c r="E919" s="65"/>
      <c r="F919" s="242"/>
      <c r="G919" s="242"/>
      <c r="H919" s="65"/>
      <c r="I919" s="65"/>
      <c r="J919" s="176"/>
    </row>
    <row r="920" spans="1:10">
      <c r="A920" s="68"/>
      <c r="B920" s="83"/>
      <c r="C920" s="65"/>
      <c r="D920" s="65"/>
      <c r="E920" s="65"/>
      <c r="F920" s="242"/>
      <c r="G920" s="242"/>
      <c r="H920" s="65"/>
      <c r="I920" s="65"/>
      <c r="J920" s="176"/>
    </row>
    <row r="921" spans="1:10">
      <c r="A921" s="68"/>
      <c r="B921" s="83"/>
      <c r="C921" s="65"/>
      <c r="D921" s="65"/>
      <c r="E921" s="65"/>
      <c r="F921" s="242"/>
      <c r="G921" s="242"/>
      <c r="H921" s="65"/>
      <c r="I921" s="65"/>
      <c r="J921" s="176"/>
    </row>
    <row r="922" spans="1:10">
      <c r="A922" s="68"/>
      <c r="B922" s="83"/>
      <c r="C922" s="65"/>
      <c r="D922" s="65"/>
      <c r="E922" s="65"/>
      <c r="F922" s="242"/>
      <c r="G922" s="242"/>
      <c r="H922" s="65"/>
      <c r="I922" s="65"/>
      <c r="J922" s="176"/>
    </row>
    <row r="923" spans="1:10">
      <c r="A923" s="68"/>
      <c r="B923" s="83"/>
      <c r="C923" s="65"/>
      <c r="D923" s="65"/>
      <c r="E923" s="65"/>
      <c r="F923" s="242"/>
      <c r="G923" s="242"/>
      <c r="H923" s="65"/>
      <c r="I923" s="65"/>
      <c r="J923" s="176"/>
    </row>
    <row r="924" spans="1:10">
      <c r="A924" s="68"/>
      <c r="B924" s="83"/>
      <c r="C924" s="65"/>
      <c r="D924" s="65"/>
      <c r="E924" s="65"/>
      <c r="F924" s="242"/>
      <c r="G924" s="242"/>
      <c r="H924" s="65"/>
      <c r="I924" s="65"/>
      <c r="J924" s="176"/>
    </row>
    <row r="925" spans="1:10">
      <c r="A925" s="68"/>
      <c r="B925" s="83"/>
      <c r="C925" s="65"/>
      <c r="D925" s="65"/>
      <c r="E925" s="65"/>
      <c r="F925" s="242"/>
      <c r="G925" s="242"/>
      <c r="H925" s="65"/>
      <c r="I925" s="65"/>
      <c r="J925" s="176"/>
    </row>
    <row r="926" spans="1:10">
      <c r="A926" s="68"/>
      <c r="B926" s="83"/>
      <c r="C926" s="65"/>
      <c r="D926" s="65"/>
      <c r="E926" s="65"/>
      <c r="F926" s="242"/>
      <c r="G926" s="242"/>
      <c r="H926" s="65"/>
      <c r="I926" s="65"/>
      <c r="J926" s="176"/>
    </row>
    <row r="927" spans="1:10">
      <c r="A927" s="68"/>
      <c r="B927" s="83"/>
      <c r="C927" s="65"/>
      <c r="D927" s="65"/>
      <c r="E927" s="65"/>
      <c r="F927" s="242"/>
      <c r="G927" s="242"/>
      <c r="H927" s="65"/>
      <c r="I927" s="65"/>
      <c r="J927" s="176"/>
    </row>
    <row r="928" spans="1:10">
      <c r="A928" s="68"/>
      <c r="B928" s="83"/>
      <c r="C928" s="65"/>
      <c r="D928" s="65"/>
      <c r="E928" s="65"/>
      <c r="F928" s="242"/>
      <c r="G928" s="242"/>
      <c r="H928" s="65"/>
      <c r="I928" s="65"/>
      <c r="J928" s="176"/>
    </row>
    <row r="929" spans="1:10">
      <c r="A929" s="68"/>
      <c r="B929" s="83"/>
      <c r="C929" s="65"/>
      <c r="D929" s="65"/>
      <c r="E929" s="65"/>
      <c r="F929" s="242"/>
      <c r="G929" s="242"/>
      <c r="H929" s="65"/>
      <c r="I929" s="65"/>
      <c r="J929" s="176"/>
    </row>
    <row r="930" spans="1:10">
      <c r="A930" s="68"/>
      <c r="B930" s="83"/>
      <c r="C930" s="65"/>
      <c r="D930" s="65"/>
      <c r="E930" s="65"/>
      <c r="F930" s="242"/>
      <c r="G930" s="242"/>
      <c r="H930" s="65"/>
      <c r="I930" s="65"/>
      <c r="J930" s="176"/>
    </row>
    <row r="931" spans="1:10">
      <c r="A931" s="68"/>
      <c r="B931" s="83"/>
      <c r="C931" s="65"/>
      <c r="D931" s="65"/>
      <c r="E931" s="65"/>
      <c r="F931" s="242"/>
      <c r="G931" s="242"/>
      <c r="H931" s="65"/>
      <c r="I931" s="65"/>
      <c r="J931" s="176"/>
    </row>
    <row r="932" spans="1:10">
      <c r="A932" s="68"/>
      <c r="B932" s="83"/>
      <c r="C932" s="65"/>
      <c r="D932" s="65"/>
      <c r="E932" s="65"/>
      <c r="F932" s="242"/>
      <c r="G932" s="242"/>
      <c r="H932" s="65"/>
      <c r="I932" s="65"/>
      <c r="J932" s="176"/>
    </row>
    <row r="933" spans="1:10">
      <c r="A933" s="68"/>
      <c r="B933" s="83"/>
      <c r="C933" s="65"/>
      <c r="D933" s="65"/>
      <c r="E933" s="65"/>
      <c r="F933" s="242"/>
      <c r="G933" s="242"/>
      <c r="H933" s="65"/>
      <c r="I933" s="65"/>
      <c r="J933" s="176"/>
    </row>
    <row r="934" spans="1:10">
      <c r="A934" s="68"/>
      <c r="B934" s="83"/>
      <c r="C934" s="65"/>
      <c r="D934" s="65"/>
      <c r="E934" s="65"/>
      <c r="F934" s="242"/>
      <c r="G934" s="242"/>
      <c r="H934" s="65"/>
      <c r="I934" s="65"/>
      <c r="J934" s="176"/>
    </row>
    <row r="935" spans="1:10">
      <c r="A935" s="68"/>
      <c r="B935" s="83"/>
      <c r="C935" s="65"/>
      <c r="D935" s="65"/>
      <c r="E935" s="65"/>
      <c r="F935" s="242"/>
      <c r="G935" s="242"/>
      <c r="H935" s="65"/>
      <c r="I935" s="65"/>
      <c r="J935" s="176"/>
    </row>
    <row r="936" spans="1:10">
      <c r="A936" s="68"/>
      <c r="B936" s="83"/>
      <c r="C936" s="65"/>
      <c r="D936" s="65"/>
      <c r="E936" s="65"/>
      <c r="F936" s="242"/>
      <c r="G936" s="242"/>
      <c r="H936" s="65"/>
      <c r="I936" s="65"/>
      <c r="J936" s="176"/>
    </row>
    <row r="937" spans="1:10">
      <c r="A937" s="68"/>
      <c r="B937" s="83"/>
      <c r="C937" s="65"/>
      <c r="D937" s="65"/>
      <c r="E937" s="65"/>
      <c r="F937" s="242"/>
      <c r="G937" s="242"/>
      <c r="H937" s="65"/>
      <c r="I937" s="65"/>
      <c r="J937" s="176"/>
    </row>
    <row r="938" spans="1:10">
      <c r="A938" s="68"/>
      <c r="B938" s="83"/>
      <c r="C938" s="65"/>
      <c r="D938" s="65"/>
      <c r="E938" s="65"/>
      <c r="F938" s="242"/>
      <c r="G938" s="242"/>
      <c r="H938" s="65"/>
      <c r="I938" s="65"/>
      <c r="J938" s="176"/>
    </row>
    <row r="939" spans="1:10">
      <c r="A939" s="68"/>
      <c r="B939" s="83"/>
      <c r="C939" s="65"/>
      <c r="D939" s="65"/>
      <c r="E939" s="65"/>
      <c r="F939" s="242"/>
      <c r="G939" s="242"/>
      <c r="H939" s="65"/>
      <c r="I939" s="65"/>
      <c r="J939" s="176"/>
    </row>
    <row r="940" spans="1:10">
      <c r="A940" s="68"/>
      <c r="B940" s="83"/>
      <c r="C940" s="65"/>
      <c r="D940" s="65"/>
      <c r="E940" s="65"/>
      <c r="F940" s="242"/>
      <c r="G940" s="242"/>
      <c r="H940" s="65"/>
      <c r="I940" s="65"/>
      <c r="J940" s="176"/>
    </row>
    <row r="941" spans="1:10">
      <c r="A941" s="68"/>
      <c r="B941" s="83"/>
      <c r="C941" s="65"/>
      <c r="D941" s="65"/>
      <c r="E941" s="65"/>
      <c r="F941" s="242"/>
      <c r="G941" s="242"/>
      <c r="H941" s="65"/>
      <c r="I941" s="65"/>
      <c r="J941" s="176"/>
    </row>
    <row r="942" spans="1:10">
      <c r="A942" s="68"/>
      <c r="B942" s="83"/>
      <c r="C942" s="65"/>
      <c r="D942" s="65"/>
      <c r="E942" s="65"/>
      <c r="F942" s="242"/>
      <c r="G942" s="242"/>
      <c r="H942" s="65"/>
      <c r="I942" s="65"/>
      <c r="J942" s="176"/>
    </row>
    <row r="943" spans="1:10">
      <c r="A943" s="68"/>
      <c r="B943" s="83"/>
      <c r="C943" s="65"/>
      <c r="D943" s="65"/>
      <c r="E943" s="65"/>
      <c r="F943" s="242"/>
      <c r="G943" s="242"/>
      <c r="H943" s="65"/>
      <c r="I943" s="65"/>
      <c r="J943" s="176"/>
    </row>
    <row r="944" spans="1:10">
      <c r="A944" s="68"/>
      <c r="B944" s="83"/>
      <c r="C944" s="65"/>
      <c r="D944" s="65"/>
      <c r="E944" s="65"/>
      <c r="F944" s="242"/>
      <c r="G944" s="242"/>
      <c r="H944" s="65"/>
      <c r="I944" s="65"/>
      <c r="J944" s="176"/>
    </row>
    <row r="945" spans="1:10">
      <c r="A945" s="68"/>
      <c r="B945" s="83"/>
      <c r="C945" s="65"/>
      <c r="D945" s="65"/>
      <c r="E945" s="65"/>
      <c r="F945" s="242"/>
      <c r="G945" s="242"/>
      <c r="H945" s="65"/>
      <c r="I945" s="65"/>
      <c r="J945" s="176"/>
    </row>
    <row r="946" spans="1:10">
      <c r="A946" s="68"/>
      <c r="B946" s="83"/>
      <c r="C946" s="65"/>
      <c r="D946" s="65"/>
      <c r="E946" s="65"/>
      <c r="F946" s="242"/>
      <c r="G946" s="242"/>
      <c r="H946" s="65"/>
      <c r="I946" s="65"/>
      <c r="J946" s="176"/>
    </row>
    <row r="947" spans="1:10">
      <c r="A947" s="68"/>
      <c r="B947" s="83"/>
      <c r="C947" s="65"/>
      <c r="D947" s="65"/>
      <c r="E947" s="65"/>
      <c r="F947" s="242"/>
      <c r="G947" s="242"/>
      <c r="H947" s="65"/>
      <c r="I947" s="65"/>
      <c r="J947" s="176"/>
    </row>
    <row r="948" spans="1:10">
      <c r="A948" s="68"/>
      <c r="B948" s="83"/>
      <c r="C948" s="65"/>
      <c r="D948" s="65"/>
      <c r="E948" s="65"/>
      <c r="F948" s="242"/>
      <c r="G948" s="242"/>
      <c r="H948" s="65"/>
      <c r="I948" s="65"/>
      <c r="J948" s="176"/>
    </row>
    <row r="949" spans="1:10">
      <c r="A949" s="68"/>
      <c r="B949" s="83"/>
      <c r="C949" s="65"/>
      <c r="D949" s="65"/>
      <c r="E949" s="65"/>
      <c r="F949" s="242"/>
      <c r="G949" s="242"/>
      <c r="H949" s="65"/>
      <c r="I949" s="65"/>
      <c r="J949" s="176"/>
    </row>
    <row r="950" spans="1:10">
      <c r="A950" s="68"/>
      <c r="B950" s="83"/>
      <c r="C950" s="65"/>
      <c r="D950" s="65"/>
      <c r="E950" s="65"/>
      <c r="F950" s="242"/>
      <c r="G950" s="242"/>
      <c r="H950" s="65"/>
      <c r="I950" s="65"/>
      <c r="J950" s="176"/>
    </row>
    <row r="951" spans="1:10">
      <c r="A951" s="68"/>
      <c r="B951" s="83"/>
      <c r="C951" s="65"/>
      <c r="D951" s="65"/>
      <c r="E951" s="65"/>
      <c r="F951" s="242"/>
      <c r="G951" s="242"/>
      <c r="H951" s="65"/>
      <c r="I951" s="65"/>
      <c r="J951" s="176"/>
    </row>
    <row r="952" spans="1:10">
      <c r="A952" s="68"/>
      <c r="B952" s="83"/>
      <c r="C952" s="65"/>
      <c r="D952" s="65"/>
      <c r="E952" s="65"/>
      <c r="F952" s="242"/>
      <c r="G952" s="242"/>
      <c r="H952" s="65"/>
      <c r="I952" s="65"/>
      <c r="J952" s="176"/>
    </row>
    <row r="953" spans="1:10">
      <c r="A953" s="68"/>
      <c r="B953" s="83"/>
      <c r="C953" s="65"/>
      <c r="D953" s="65"/>
      <c r="E953" s="65"/>
      <c r="F953" s="242"/>
      <c r="G953" s="242"/>
      <c r="H953" s="65"/>
      <c r="I953" s="65"/>
      <c r="J953" s="176"/>
    </row>
    <row r="954" spans="1:10">
      <c r="A954" s="68"/>
      <c r="B954" s="83"/>
      <c r="C954" s="65"/>
      <c r="D954" s="65"/>
      <c r="E954" s="65"/>
      <c r="F954" s="242"/>
      <c r="G954" s="242"/>
      <c r="H954" s="65"/>
      <c r="I954" s="65"/>
      <c r="J954" s="176"/>
    </row>
    <row r="955" spans="1:10">
      <c r="A955" s="68"/>
      <c r="B955" s="83"/>
      <c r="C955" s="65"/>
      <c r="D955" s="65"/>
      <c r="E955" s="65"/>
      <c r="F955" s="242"/>
      <c r="G955" s="242"/>
      <c r="H955" s="65"/>
      <c r="I955" s="65"/>
      <c r="J955" s="176"/>
    </row>
    <row r="956" spans="1:10">
      <c r="A956" s="68"/>
      <c r="B956" s="83"/>
      <c r="C956" s="65"/>
      <c r="D956" s="65"/>
      <c r="E956" s="65"/>
      <c r="F956" s="242"/>
      <c r="G956" s="242"/>
      <c r="H956" s="65"/>
      <c r="I956" s="65"/>
      <c r="J956" s="176"/>
    </row>
    <row r="957" spans="1:10">
      <c r="A957" s="68"/>
      <c r="B957" s="83"/>
      <c r="C957" s="65"/>
      <c r="D957" s="65"/>
      <c r="E957" s="65"/>
      <c r="F957" s="242"/>
      <c r="G957" s="242"/>
      <c r="H957" s="65"/>
      <c r="I957" s="65"/>
      <c r="J957" s="176"/>
    </row>
    <row r="958" spans="1:10">
      <c r="A958" s="68"/>
      <c r="B958" s="83"/>
      <c r="C958" s="65"/>
      <c r="D958" s="65"/>
      <c r="E958" s="65"/>
      <c r="F958" s="242"/>
      <c r="G958" s="242"/>
      <c r="H958" s="65"/>
      <c r="I958" s="65"/>
      <c r="J958" s="176"/>
    </row>
    <row r="959" spans="1:10">
      <c r="A959" s="68"/>
      <c r="B959" s="83"/>
      <c r="C959" s="65"/>
      <c r="D959" s="65"/>
      <c r="E959" s="65"/>
      <c r="F959" s="242"/>
      <c r="G959" s="242"/>
      <c r="H959" s="65"/>
      <c r="I959" s="65"/>
      <c r="J959" s="176"/>
    </row>
    <row r="960" spans="1:10">
      <c r="A960" s="68"/>
      <c r="B960" s="83"/>
      <c r="C960" s="65"/>
      <c r="D960" s="65"/>
      <c r="E960" s="65"/>
      <c r="F960" s="242"/>
      <c r="G960" s="242"/>
      <c r="H960" s="65"/>
      <c r="I960" s="65"/>
      <c r="J960" s="176"/>
    </row>
    <row r="961" spans="1:10">
      <c r="A961" s="68"/>
      <c r="B961" s="83"/>
      <c r="C961" s="65"/>
      <c r="D961" s="65"/>
      <c r="E961" s="65"/>
      <c r="F961" s="242"/>
      <c r="G961" s="242"/>
      <c r="H961" s="65"/>
      <c r="I961" s="65"/>
      <c r="J961" s="176"/>
    </row>
    <row r="962" spans="1:10">
      <c r="A962" s="68"/>
      <c r="B962" s="83"/>
      <c r="C962" s="65"/>
      <c r="D962" s="65"/>
      <c r="E962" s="65"/>
      <c r="F962" s="242"/>
      <c r="G962" s="242"/>
      <c r="H962" s="65"/>
      <c r="I962" s="65"/>
      <c r="J962" s="176"/>
    </row>
    <row r="963" spans="1:10">
      <c r="A963" s="68"/>
      <c r="B963" s="83"/>
      <c r="C963" s="65"/>
      <c r="D963" s="65"/>
      <c r="E963" s="65"/>
      <c r="F963" s="242"/>
      <c r="G963" s="242"/>
      <c r="H963" s="65"/>
      <c r="I963" s="65"/>
      <c r="J963" s="176"/>
    </row>
    <row r="964" spans="1:10">
      <c r="A964" s="68"/>
      <c r="B964" s="83"/>
      <c r="C964" s="65"/>
      <c r="D964" s="65"/>
      <c r="E964" s="65"/>
      <c r="F964" s="242"/>
      <c r="G964" s="242"/>
      <c r="H964" s="65"/>
      <c r="I964" s="65"/>
      <c r="J964" s="176"/>
    </row>
    <row r="965" spans="1:10">
      <c r="A965" s="68"/>
      <c r="B965" s="83"/>
      <c r="C965" s="65"/>
      <c r="D965" s="65"/>
      <c r="E965" s="65"/>
      <c r="F965" s="242"/>
      <c r="G965" s="242"/>
      <c r="H965" s="65"/>
      <c r="I965" s="65"/>
      <c r="J965" s="176"/>
    </row>
    <row r="966" spans="1:10">
      <c r="A966" s="68"/>
      <c r="B966" s="83"/>
      <c r="C966" s="65"/>
      <c r="D966" s="65"/>
      <c r="E966" s="65"/>
      <c r="F966" s="242"/>
      <c r="G966" s="242"/>
      <c r="H966" s="65"/>
      <c r="I966" s="65"/>
      <c r="J966" s="176"/>
    </row>
    <row r="967" spans="1:10">
      <c r="A967" s="68"/>
      <c r="B967" s="83"/>
      <c r="C967" s="65"/>
      <c r="D967" s="65"/>
      <c r="E967" s="65"/>
      <c r="F967" s="242"/>
      <c r="G967" s="242"/>
      <c r="H967" s="65"/>
      <c r="I967" s="65"/>
      <c r="J967" s="176"/>
    </row>
    <row r="968" spans="1:10">
      <c r="A968" s="68"/>
      <c r="B968" s="83"/>
      <c r="C968" s="65"/>
      <c r="D968" s="65"/>
      <c r="E968" s="65"/>
      <c r="F968" s="242"/>
      <c r="G968" s="242"/>
      <c r="H968" s="65"/>
      <c r="I968" s="65"/>
      <c r="J968" s="176"/>
    </row>
    <row r="969" spans="1:10">
      <c r="A969" s="68"/>
      <c r="B969" s="83"/>
      <c r="C969" s="65"/>
      <c r="D969" s="65"/>
      <c r="E969" s="65"/>
      <c r="F969" s="242"/>
      <c r="G969" s="242"/>
      <c r="H969" s="65"/>
      <c r="I969" s="65"/>
      <c r="J969" s="176"/>
    </row>
    <row r="970" spans="1:10">
      <c r="A970" s="68"/>
      <c r="B970" s="83"/>
      <c r="C970" s="65"/>
      <c r="D970" s="65"/>
      <c r="E970" s="65"/>
      <c r="F970" s="242"/>
      <c r="G970" s="242"/>
      <c r="H970" s="65"/>
      <c r="I970" s="65"/>
      <c r="J970" s="176"/>
    </row>
    <row r="971" spans="1:10">
      <c r="A971" s="68"/>
      <c r="B971" s="83"/>
      <c r="C971" s="65"/>
      <c r="D971" s="65"/>
      <c r="E971" s="65"/>
      <c r="F971" s="242"/>
      <c r="G971" s="242"/>
      <c r="H971" s="65"/>
      <c r="I971" s="65"/>
      <c r="J971" s="176"/>
    </row>
    <row r="972" spans="1:10">
      <c r="A972" s="68"/>
      <c r="B972" s="83"/>
      <c r="C972" s="65"/>
      <c r="D972" s="65"/>
      <c r="E972" s="65"/>
      <c r="F972" s="242"/>
      <c r="G972" s="242"/>
      <c r="H972" s="65"/>
      <c r="I972" s="65"/>
      <c r="J972" s="176"/>
    </row>
    <row r="973" spans="1:10">
      <c r="A973" s="68"/>
      <c r="B973" s="83"/>
      <c r="C973" s="65"/>
      <c r="D973" s="65"/>
      <c r="E973" s="65"/>
      <c r="F973" s="242"/>
      <c r="G973" s="242"/>
      <c r="H973" s="65"/>
      <c r="I973" s="65"/>
      <c r="J973" s="176"/>
    </row>
    <row r="974" spans="1:10">
      <c r="A974" s="68"/>
      <c r="B974" s="83"/>
      <c r="C974" s="65"/>
      <c r="D974" s="65"/>
      <c r="E974" s="65"/>
      <c r="F974" s="242"/>
      <c r="G974" s="242"/>
      <c r="H974" s="65"/>
      <c r="I974" s="65"/>
      <c r="J974" s="176"/>
    </row>
    <row r="975" spans="1:10">
      <c r="A975" s="68"/>
      <c r="B975" s="83"/>
      <c r="C975" s="65"/>
      <c r="D975" s="65"/>
      <c r="E975" s="65"/>
      <c r="F975" s="242"/>
      <c r="G975" s="242"/>
      <c r="H975" s="65"/>
      <c r="I975" s="65"/>
      <c r="J975" s="176"/>
    </row>
    <row r="976" spans="1:10">
      <c r="A976" s="68"/>
      <c r="B976" s="83"/>
      <c r="C976" s="65"/>
      <c r="D976" s="65"/>
      <c r="E976" s="65"/>
      <c r="F976" s="242"/>
      <c r="G976" s="242"/>
      <c r="H976" s="65"/>
      <c r="I976" s="65"/>
      <c r="J976" s="176"/>
    </row>
    <row r="977" spans="1:10">
      <c r="A977" s="68"/>
      <c r="B977" s="83"/>
      <c r="C977" s="65"/>
      <c r="D977" s="65"/>
      <c r="E977" s="65"/>
      <c r="F977" s="242"/>
      <c r="G977" s="242"/>
      <c r="H977" s="65"/>
      <c r="I977" s="65"/>
      <c r="J977" s="176"/>
    </row>
    <row r="978" spans="1:10">
      <c r="A978" s="68"/>
      <c r="B978" s="83"/>
      <c r="C978" s="65"/>
      <c r="D978" s="65"/>
      <c r="E978" s="65"/>
      <c r="F978" s="242"/>
      <c r="G978" s="242"/>
      <c r="H978" s="65"/>
      <c r="I978" s="65"/>
      <c r="J978" s="176"/>
    </row>
    <row r="979" spans="1:10">
      <c r="A979" s="68"/>
      <c r="B979" s="83"/>
      <c r="C979" s="65"/>
      <c r="D979" s="65"/>
      <c r="E979" s="65"/>
      <c r="F979" s="242"/>
      <c r="G979" s="242"/>
      <c r="H979" s="65"/>
      <c r="I979" s="65"/>
      <c r="J979" s="176"/>
    </row>
    <row r="980" spans="1:10">
      <c r="A980" s="68"/>
      <c r="B980" s="83"/>
      <c r="C980" s="65"/>
      <c r="D980" s="65"/>
      <c r="E980" s="65"/>
      <c r="F980" s="242"/>
      <c r="G980" s="242"/>
      <c r="H980" s="65"/>
      <c r="I980" s="65"/>
      <c r="J980" s="176"/>
    </row>
    <row r="981" spans="1:10">
      <c r="A981" s="68"/>
      <c r="B981" s="83"/>
      <c r="C981" s="65"/>
      <c r="D981" s="65"/>
      <c r="E981" s="65"/>
      <c r="F981" s="242"/>
      <c r="G981" s="242"/>
      <c r="H981" s="65"/>
      <c r="I981" s="65"/>
      <c r="J981" s="176"/>
    </row>
    <row r="982" spans="1:10">
      <c r="A982" s="68"/>
      <c r="B982" s="83"/>
      <c r="C982" s="65"/>
      <c r="D982" s="65"/>
      <c r="E982" s="65"/>
      <c r="F982" s="242"/>
      <c r="G982" s="242"/>
      <c r="H982" s="65"/>
      <c r="I982" s="65"/>
      <c r="J982" s="176"/>
    </row>
    <row r="983" spans="1:10">
      <c r="A983" s="68"/>
      <c r="B983" s="83"/>
      <c r="C983" s="65"/>
      <c r="D983" s="65"/>
      <c r="E983" s="65"/>
      <c r="F983" s="242"/>
      <c r="G983" s="242"/>
      <c r="H983" s="65"/>
      <c r="I983" s="65"/>
      <c r="J983" s="176"/>
    </row>
    <row r="984" spans="1:10">
      <c r="A984" s="68"/>
      <c r="B984" s="83"/>
      <c r="C984" s="65"/>
      <c r="D984" s="65"/>
      <c r="E984" s="65"/>
      <c r="F984" s="242"/>
      <c r="G984" s="242"/>
      <c r="H984" s="65"/>
      <c r="I984" s="65"/>
      <c r="J984" s="176"/>
    </row>
    <row r="985" spans="1:10">
      <c r="A985" s="68"/>
      <c r="B985" s="83"/>
      <c r="C985" s="65"/>
      <c r="D985" s="65"/>
      <c r="E985" s="65"/>
      <c r="F985" s="242"/>
      <c r="G985" s="242"/>
      <c r="H985" s="65"/>
      <c r="I985" s="65"/>
      <c r="J985" s="176"/>
    </row>
    <row r="986" spans="1:10">
      <c r="A986" s="68"/>
      <c r="B986" s="83"/>
      <c r="C986" s="65"/>
      <c r="D986" s="65"/>
      <c r="E986" s="65"/>
      <c r="F986" s="242"/>
      <c r="G986" s="242"/>
      <c r="H986" s="65"/>
      <c r="I986" s="65"/>
      <c r="J986" s="176"/>
    </row>
    <row r="987" spans="1:10">
      <c r="A987" s="68"/>
      <c r="B987" s="83"/>
      <c r="C987" s="65"/>
      <c r="D987" s="65"/>
      <c r="E987" s="65"/>
      <c r="F987" s="242"/>
      <c r="G987" s="242"/>
      <c r="H987" s="65"/>
      <c r="I987" s="65"/>
      <c r="J987" s="176"/>
    </row>
    <row r="988" spans="1:10">
      <c r="A988" s="68"/>
      <c r="B988" s="83"/>
      <c r="C988" s="65"/>
      <c r="D988" s="65"/>
      <c r="E988" s="65"/>
      <c r="F988" s="242"/>
      <c r="G988" s="242"/>
      <c r="H988" s="65"/>
      <c r="I988" s="65"/>
      <c r="J988" s="176"/>
    </row>
    <row r="989" spans="1:10">
      <c r="A989" s="68"/>
      <c r="B989" s="83"/>
      <c r="C989" s="65"/>
      <c r="D989" s="65"/>
      <c r="E989" s="65"/>
      <c r="F989" s="242"/>
      <c r="G989" s="242"/>
      <c r="H989" s="65"/>
      <c r="I989" s="65"/>
      <c r="J989" s="176"/>
    </row>
    <row r="990" spans="1:10">
      <c r="A990" s="68"/>
      <c r="B990" s="83"/>
      <c r="C990" s="65"/>
      <c r="D990" s="65"/>
      <c r="E990" s="65"/>
      <c r="F990" s="242"/>
      <c r="G990" s="242"/>
      <c r="H990" s="65"/>
      <c r="I990" s="65"/>
      <c r="J990" s="176"/>
    </row>
    <row r="991" spans="1:10">
      <c r="A991" s="68"/>
      <c r="B991" s="83"/>
      <c r="C991" s="65"/>
      <c r="D991" s="65"/>
      <c r="E991" s="65"/>
      <c r="F991" s="242"/>
      <c r="G991" s="242"/>
      <c r="H991" s="65"/>
      <c r="I991" s="65"/>
      <c r="J991" s="176"/>
    </row>
    <row r="992" spans="1:10">
      <c r="A992" s="68"/>
      <c r="B992" s="83"/>
      <c r="C992" s="65"/>
      <c r="D992" s="65"/>
      <c r="E992" s="65"/>
      <c r="F992" s="242"/>
      <c r="G992" s="242"/>
      <c r="H992" s="65"/>
      <c r="I992" s="65"/>
      <c r="J992" s="176"/>
    </row>
    <row r="993" spans="1:10">
      <c r="A993" s="68"/>
      <c r="B993" s="83"/>
      <c r="C993" s="65"/>
      <c r="D993" s="65"/>
      <c r="E993" s="65"/>
      <c r="F993" s="242"/>
      <c r="G993" s="242"/>
      <c r="H993" s="65"/>
      <c r="I993" s="65"/>
      <c r="J993" s="176"/>
    </row>
    <row r="994" spans="1:10">
      <c r="A994" s="68"/>
      <c r="B994" s="83"/>
      <c r="C994" s="65"/>
      <c r="D994" s="65"/>
      <c r="E994" s="65"/>
      <c r="F994" s="242"/>
      <c r="G994" s="242"/>
      <c r="H994" s="65"/>
      <c r="I994" s="65"/>
      <c r="J994" s="176"/>
    </row>
    <row r="995" spans="1:10">
      <c r="A995" s="68"/>
      <c r="B995" s="83"/>
      <c r="C995" s="65"/>
      <c r="D995" s="65"/>
      <c r="E995" s="65"/>
      <c r="F995" s="242"/>
      <c r="G995" s="242"/>
      <c r="H995" s="65"/>
      <c r="I995" s="65"/>
      <c r="J995" s="176"/>
    </row>
    <row r="996" spans="1:10">
      <c r="A996" s="68"/>
      <c r="B996" s="83"/>
      <c r="C996" s="65"/>
      <c r="D996" s="65"/>
      <c r="E996" s="65"/>
      <c r="F996" s="242"/>
      <c r="G996" s="242"/>
      <c r="H996" s="65"/>
      <c r="I996" s="65"/>
      <c r="J996" s="176"/>
    </row>
    <row r="997" spans="1:10">
      <c r="A997" s="68"/>
      <c r="B997" s="83"/>
      <c r="C997" s="65"/>
      <c r="D997" s="65"/>
      <c r="E997" s="65"/>
      <c r="F997" s="242"/>
      <c r="G997" s="242"/>
      <c r="H997" s="65"/>
      <c r="I997" s="65"/>
      <c r="J997" s="176"/>
    </row>
    <row r="998" spans="1:10">
      <c r="A998" s="68"/>
      <c r="B998" s="83"/>
      <c r="C998" s="65"/>
      <c r="D998" s="65"/>
      <c r="E998" s="65"/>
      <c r="F998" s="242"/>
      <c r="G998" s="242"/>
      <c r="H998" s="65"/>
      <c r="I998" s="65"/>
      <c r="J998" s="176"/>
    </row>
    <row r="999" spans="1:10">
      <c r="A999" s="68"/>
      <c r="B999" s="83"/>
      <c r="C999" s="65"/>
      <c r="D999" s="65"/>
      <c r="E999" s="65"/>
      <c r="F999" s="242"/>
      <c r="G999" s="242"/>
      <c r="H999" s="65"/>
      <c r="I999" s="65"/>
      <c r="J999" s="176"/>
    </row>
    <row r="1000" spans="1:10">
      <c r="A1000" s="68"/>
      <c r="B1000" s="83"/>
      <c r="C1000" s="65"/>
      <c r="D1000" s="65"/>
      <c r="E1000" s="65"/>
      <c r="F1000" s="242"/>
      <c r="G1000" s="242"/>
      <c r="H1000" s="65"/>
      <c r="I1000" s="65"/>
      <c r="J1000" s="176"/>
    </row>
    <row r="1001" spans="1:10">
      <c r="A1001" s="68"/>
      <c r="B1001" s="83"/>
      <c r="C1001" s="65"/>
      <c r="D1001" s="65"/>
      <c r="E1001" s="65"/>
      <c r="F1001" s="242"/>
      <c r="G1001" s="242"/>
      <c r="H1001" s="65"/>
      <c r="I1001" s="65"/>
      <c r="J1001" s="176"/>
    </row>
    <row r="1002" spans="1:10">
      <c r="A1002" s="68"/>
      <c r="B1002" s="83"/>
      <c r="C1002" s="65"/>
      <c r="D1002" s="65"/>
      <c r="E1002" s="65"/>
      <c r="F1002" s="242"/>
      <c r="G1002" s="242"/>
      <c r="H1002" s="65"/>
      <c r="I1002" s="65"/>
      <c r="J1002" s="176"/>
    </row>
    <row r="1003" spans="1:10">
      <c r="A1003" s="68"/>
      <c r="B1003" s="83"/>
      <c r="C1003" s="65"/>
      <c r="D1003" s="65"/>
      <c r="E1003" s="65"/>
      <c r="F1003" s="242"/>
      <c r="G1003" s="242"/>
      <c r="H1003" s="65"/>
      <c r="I1003" s="65"/>
      <c r="J1003" s="176"/>
    </row>
    <row r="1004" spans="1:10">
      <c r="A1004" s="68"/>
      <c r="B1004" s="83"/>
      <c r="C1004" s="65"/>
      <c r="D1004" s="65"/>
      <c r="E1004" s="65"/>
      <c r="F1004" s="242"/>
      <c r="G1004" s="242"/>
      <c r="H1004" s="65"/>
      <c r="I1004" s="65"/>
      <c r="J1004" s="176"/>
    </row>
    <row r="1005" spans="1:10">
      <c r="A1005" s="68"/>
      <c r="B1005" s="83"/>
      <c r="C1005" s="65"/>
      <c r="D1005" s="65"/>
      <c r="E1005" s="65"/>
      <c r="F1005" s="242"/>
      <c r="G1005" s="242"/>
      <c r="H1005" s="65"/>
      <c r="I1005" s="65"/>
      <c r="J1005" s="176"/>
    </row>
    <row r="1006" spans="1:10">
      <c r="A1006" s="68"/>
      <c r="B1006" s="83"/>
      <c r="C1006" s="65"/>
      <c r="D1006" s="65"/>
      <c r="E1006" s="65"/>
      <c r="F1006" s="242"/>
      <c r="G1006" s="242"/>
      <c r="H1006" s="65"/>
      <c r="I1006" s="65"/>
      <c r="J1006" s="176"/>
    </row>
    <row r="1007" spans="1:10">
      <c r="A1007" s="68"/>
      <c r="B1007" s="83"/>
      <c r="C1007" s="65"/>
      <c r="D1007" s="65"/>
      <c r="E1007" s="65"/>
      <c r="F1007" s="242"/>
      <c r="G1007" s="242"/>
      <c r="H1007" s="65"/>
      <c r="I1007" s="65"/>
      <c r="J1007" s="176"/>
    </row>
    <row r="1008" spans="1:10">
      <c r="A1008" s="68"/>
      <c r="B1008" s="83"/>
      <c r="C1008" s="65"/>
      <c r="D1008" s="65"/>
      <c r="E1008" s="65"/>
      <c r="F1008" s="242"/>
      <c r="G1008" s="242"/>
      <c r="H1008" s="65"/>
      <c r="I1008" s="65"/>
      <c r="J1008" s="176"/>
    </row>
    <row r="1009" spans="1:10">
      <c r="A1009" s="68"/>
      <c r="B1009" s="83"/>
      <c r="C1009" s="65"/>
      <c r="D1009" s="65"/>
      <c r="E1009" s="65"/>
      <c r="F1009" s="242"/>
      <c r="G1009" s="242"/>
      <c r="H1009" s="65"/>
      <c r="I1009" s="65"/>
      <c r="J1009" s="176"/>
    </row>
    <row r="1010" spans="1:10">
      <c r="A1010" s="68"/>
      <c r="B1010" s="83"/>
      <c r="C1010" s="65"/>
      <c r="D1010" s="65"/>
      <c r="E1010" s="65"/>
      <c r="F1010" s="242"/>
      <c r="G1010" s="242"/>
      <c r="H1010" s="65"/>
      <c r="I1010" s="65"/>
      <c r="J1010" s="176"/>
    </row>
    <row r="1011" spans="1:10">
      <c r="A1011" s="68"/>
      <c r="B1011" s="83"/>
      <c r="C1011" s="65"/>
      <c r="D1011" s="65"/>
      <c r="E1011" s="65"/>
      <c r="F1011" s="242"/>
      <c r="G1011" s="242"/>
      <c r="H1011" s="65"/>
      <c r="I1011" s="65"/>
      <c r="J1011" s="176"/>
    </row>
    <row r="1012" spans="1:10">
      <c r="A1012" s="68"/>
      <c r="B1012" s="83"/>
      <c r="C1012" s="65"/>
      <c r="D1012" s="65"/>
      <c r="E1012" s="65"/>
      <c r="F1012" s="242"/>
      <c r="G1012" s="242"/>
      <c r="H1012" s="65"/>
      <c r="I1012" s="65"/>
      <c r="J1012" s="176"/>
    </row>
    <row r="1013" spans="1:10">
      <c r="A1013" s="68"/>
      <c r="B1013" s="83"/>
      <c r="C1013" s="65"/>
      <c r="D1013" s="65"/>
      <c r="E1013" s="65"/>
      <c r="F1013" s="242"/>
      <c r="G1013" s="242"/>
      <c r="H1013" s="65"/>
      <c r="I1013" s="65"/>
      <c r="J1013" s="176"/>
    </row>
    <row r="1014" spans="1:10">
      <c r="A1014" s="68"/>
      <c r="B1014" s="83"/>
      <c r="C1014" s="65"/>
      <c r="D1014" s="65"/>
      <c r="E1014" s="65"/>
      <c r="F1014" s="242"/>
      <c r="G1014" s="242"/>
      <c r="H1014" s="65"/>
      <c r="I1014" s="65"/>
      <c r="J1014" s="176"/>
    </row>
    <row r="1015" spans="1:10">
      <c r="A1015" s="68"/>
      <c r="B1015" s="83"/>
      <c r="C1015" s="65"/>
      <c r="D1015" s="65"/>
      <c r="E1015" s="65"/>
      <c r="F1015" s="242"/>
      <c r="G1015" s="242"/>
      <c r="H1015" s="65"/>
      <c r="I1015" s="65"/>
      <c r="J1015" s="176"/>
    </row>
  </sheetData>
  <sheetProtection password="F5AC" sheet="1" objects="1" scenarios="1"/>
  <sortState ref="A165:N166">
    <sortCondition ref="G165:G166"/>
  </sortState>
  <mergeCells count="2">
    <mergeCell ref="D3:D4"/>
    <mergeCell ref="E3:I4"/>
  </mergeCells>
  <conditionalFormatting sqref="D5:E16">
    <cfRule type="expression" dxfId="369" priority="337" stopIfTrue="1">
      <formula>$E5&gt;0</formula>
    </cfRule>
  </conditionalFormatting>
  <conditionalFormatting sqref="C21:G21">
    <cfRule type="expression" dxfId="368" priority="84" stopIfTrue="1">
      <formula>$J21=0</formula>
    </cfRule>
    <cfRule type="expression" dxfId="367" priority="83" stopIfTrue="1">
      <formula>$J21=1</formula>
    </cfRule>
    <cfRule type="expression" dxfId="366" priority="82" stopIfTrue="1">
      <formula>$J21=2</formula>
    </cfRule>
  </conditionalFormatting>
  <conditionalFormatting sqref="I21">
    <cfRule type="expression" dxfId="365" priority="81" stopIfTrue="1">
      <formula>$J21=0</formula>
    </cfRule>
    <cfRule type="expression" dxfId="364" priority="80" stopIfTrue="1">
      <formula>$J21=1</formula>
    </cfRule>
    <cfRule type="expression" dxfId="363" priority="79" stopIfTrue="1">
      <formula>$J21=2</formula>
    </cfRule>
  </conditionalFormatting>
  <conditionalFormatting sqref="C22:G103">
    <cfRule type="expression" dxfId="362" priority="76" stopIfTrue="1">
      <formula>$J22=2</formula>
    </cfRule>
    <cfRule type="expression" dxfId="361" priority="77" stopIfTrue="1">
      <formula>$J22=1</formula>
    </cfRule>
    <cfRule type="expression" dxfId="360" priority="78" stopIfTrue="1">
      <formula>$J22=0</formula>
    </cfRule>
  </conditionalFormatting>
  <conditionalFormatting sqref="I22:I103">
    <cfRule type="expression" dxfId="359" priority="73" stopIfTrue="1">
      <formula>$J22=2</formula>
    </cfRule>
    <cfRule type="expression" dxfId="358" priority="74" stopIfTrue="1">
      <formula>$J22=1</formula>
    </cfRule>
    <cfRule type="expression" dxfId="357" priority="75" stopIfTrue="1">
      <formula>$J22=0</formula>
    </cfRule>
  </conditionalFormatting>
  <conditionalFormatting sqref="C105:G113">
    <cfRule type="expression" dxfId="356" priority="70" stopIfTrue="1">
      <formula>$J105=2</formula>
    </cfRule>
    <cfRule type="expression" dxfId="355" priority="71" stopIfTrue="1">
      <formula>$J105=1</formula>
    </cfRule>
    <cfRule type="expression" dxfId="354" priority="72" stopIfTrue="1">
      <formula>$J105=0</formula>
    </cfRule>
  </conditionalFormatting>
  <conditionalFormatting sqref="I105:I113">
    <cfRule type="expression" dxfId="353" priority="67" stopIfTrue="1">
      <formula>$J105=2</formula>
    </cfRule>
    <cfRule type="expression" dxfId="352" priority="68" stopIfTrue="1">
      <formula>$J105=1</formula>
    </cfRule>
    <cfRule type="expression" dxfId="351" priority="69" stopIfTrue="1">
      <formula>$J105=0</formula>
    </cfRule>
  </conditionalFormatting>
  <conditionalFormatting sqref="C115:G115">
    <cfRule type="expression" dxfId="350" priority="64" stopIfTrue="1">
      <formula>$J115=2</formula>
    </cfRule>
    <cfRule type="expression" dxfId="349" priority="65" stopIfTrue="1">
      <formula>$J115=1</formula>
    </cfRule>
    <cfRule type="expression" dxfId="348" priority="66" stopIfTrue="1">
      <formula>$J115=0</formula>
    </cfRule>
  </conditionalFormatting>
  <conditionalFormatting sqref="I115">
    <cfRule type="expression" dxfId="347" priority="61" stopIfTrue="1">
      <formula>$J115=2</formula>
    </cfRule>
    <cfRule type="expression" dxfId="346" priority="62" stopIfTrue="1">
      <formula>$J115=1</formula>
    </cfRule>
    <cfRule type="expression" dxfId="345" priority="63" stopIfTrue="1">
      <formula>$J115=0</formula>
    </cfRule>
  </conditionalFormatting>
  <conditionalFormatting sqref="C117:G121">
    <cfRule type="expression" dxfId="344" priority="58" stopIfTrue="1">
      <formula>$J117=2</formula>
    </cfRule>
    <cfRule type="expression" dxfId="343" priority="59" stopIfTrue="1">
      <formula>$J117=1</formula>
    </cfRule>
    <cfRule type="expression" dxfId="342" priority="60" stopIfTrue="1">
      <formula>$J117=0</formula>
    </cfRule>
  </conditionalFormatting>
  <conditionalFormatting sqref="I117:I121">
    <cfRule type="expression" dxfId="341" priority="55" stopIfTrue="1">
      <formula>$J117=2</formula>
    </cfRule>
    <cfRule type="expression" dxfId="340" priority="56" stopIfTrue="1">
      <formula>$J117=1</formula>
    </cfRule>
    <cfRule type="expression" dxfId="339" priority="57" stopIfTrue="1">
      <formula>$J117=0</formula>
    </cfRule>
  </conditionalFormatting>
  <conditionalFormatting sqref="C123:G127">
    <cfRule type="expression" dxfId="338" priority="52" stopIfTrue="1">
      <formula>$J123=2</formula>
    </cfRule>
    <cfRule type="expression" dxfId="337" priority="53" stopIfTrue="1">
      <formula>$J123=1</formula>
    </cfRule>
    <cfRule type="expression" dxfId="336" priority="54" stopIfTrue="1">
      <formula>$J123=0</formula>
    </cfRule>
  </conditionalFormatting>
  <conditionalFormatting sqref="I123:I127">
    <cfRule type="expression" dxfId="335" priority="49" stopIfTrue="1">
      <formula>$J123=2</formula>
    </cfRule>
    <cfRule type="expression" dxfId="334" priority="50" stopIfTrue="1">
      <formula>$J123=1</formula>
    </cfRule>
    <cfRule type="expression" dxfId="333" priority="51" stopIfTrue="1">
      <formula>$J123=0</formula>
    </cfRule>
  </conditionalFormatting>
  <conditionalFormatting sqref="C129:G132">
    <cfRule type="expression" dxfId="332" priority="46" stopIfTrue="1">
      <formula>$J129=2</formula>
    </cfRule>
    <cfRule type="expression" dxfId="331" priority="47" stopIfTrue="1">
      <formula>$J129=1</formula>
    </cfRule>
    <cfRule type="expression" dxfId="330" priority="48" stopIfTrue="1">
      <formula>$J129=0</formula>
    </cfRule>
  </conditionalFormatting>
  <conditionalFormatting sqref="I129:I132">
    <cfRule type="expression" dxfId="329" priority="43" stopIfTrue="1">
      <formula>$J129=2</formula>
    </cfRule>
    <cfRule type="expression" dxfId="328" priority="44" stopIfTrue="1">
      <formula>$J129=1</formula>
    </cfRule>
    <cfRule type="expression" dxfId="327" priority="45" stopIfTrue="1">
      <formula>$J129=0</formula>
    </cfRule>
  </conditionalFormatting>
  <conditionalFormatting sqref="C134:G135">
    <cfRule type="expression" dxfId="326" priority="40" stopIfTrue="1">
      <formula>$J134=2</formula>
    </cfRule>
    <cfRule type="expression" dxfId="325" priority="41" stopIfTrue="1">
      <formula>$J134=1</formula>
    </cfRule>
    <cfRule type="expression" dxfId="324" priority="42" stopIfTrue="1">
      <formula>$J134=0</formula>
    </cfRule>
  </conditionalFormatting>
  <conditionalFormatting sqref="I134:I135">
    <cfRule type="expression" dxfId="323" priority="37" stopIfTrue="1">
      <formula>$J134=2</formula>
    </cfRule>
    <cfRule type="expression" dxfId="322" priority="38" stopIfTrue="1">
      <formula>$J134=1</formula>
    </cfRule>
    <cfRule type="expression" dxfId="321" priority="39" stopIfTrue="1">
      <formula>$J134=0</formula>
    </cfRule>
  </conditionalFormatting>
  <conditionalFormatting sqref="C137:G142">
    <cfRule type="expression" dxfId="320" priority="34" stopIfTrue="1">
      <formula>$J137=2</formula>
    </cfRule>
    <cfRule type="expression" dxfId="319" priority="35" stopIfTrue="1">
      <formula>$J137=1</formula>
    </cfRule>
    <cfRule type="expression" dxfId="318" priority="36" stopIfTrue="1">
      <formula>$J137=0</formula>
    </cfRule>
  </conditionalFormatting>
  <conditionalFormatting sqref="I137:I142">
    <cfRule type="expression" dxfId="317" priority="31" stopIfTrue="1">
      <formula>$J137=2</formula>
    </cfRule>
    <cfRule type="expression" dxfId="316" priority="32" stopIfTrue="1">
      <formula>$J137=1</formula>
    </cfRule>
    <cfRule type="expression" dxfId="315" priority="33" stopIfTrue="1">
      <formula>$J137=0</formula>
    </cfRule>
  </conditionalFormatting>
  <conditionalFormatting sqref="C144:G145">
    <cfRule type="expression" dxfId="314" priority="28" stopIfTrue="1">
      <formula>$J144=2</formula>
    </cfRule>
    <cfRule type="expression" dxfId="313" priority="29" stopIfTrue="1">
      <formula>$J144=1</formula>
    </cfRule>
    <cfRule type="expression" dxfId="312" priority="30" stopIfTrue="1">
      <formula>$J144=0</formula>
    </cfRule>
  </conditionalFormatting>
  <conditionalFormatting sqref="I144:I145">
    <cfRule type="expression" dxfId="311" priority="25" stopIfTrue="1">
      <formula>$J144=2</formula>
    </cfRule>
    <cfRule type="expression" dxfId="310" priority="26" stopIfTrue="1">
      <formula>$J144=1</formula>
    </cfRule>
    <cfRule type="expression" dxfId="309" priority="27" stopIfTrue="1">
      <formula>$J144=0</formula>
    </cfRule>
  </conditionalFormatting>
  <conditionalFormatting sqref="C147:G148">
    <cfRule type="expression" dxfId="308" priority="22" stopIfTrue="1">
      <formula>$J147=2</formula>
    </cfRule>
    <cfRule type="expression" dxfId="307" priority="23" stopIfTrue="1">
      <formula>$J147=1</formula>
    </cfRule>
    <cfRule type="expression" dxfId="306" priority="24" stopIfTrue="1">
      <formula>$J147=0</formula>
    </cfRule>
  </conditionalFormatting>
  <conditionalFormatting sqref="I147:I148">
    <cfRule type="expression" dxfId="305" priority="19" stopIfTrue="1">
      <formula>$J147=2</formula>
    </cfRule>
    <cfRule type="expression" dxfId="304" priority="20" stopIfTrue="1">
      <formula>$J147=1</formula>
    </cfRule>
    <cfRule type="expression" dxfId="303" priority="21" stopIfTrue="1">
      <formula>$J147=0</formula>
    </cfRule>
  </conditionalFormatting>
  <conditionalFormatting sqref="C150:G161">
    <cfRule type="expression" dxfId="302" priority="16" stopIfTrue="1">
      <formula>$J150=2</formula>
    </cfRule>
    <cfRule type="expression" dxfId="301" priority="17" stopIfTrue="1">
      <formula>$J150=1</formula>
    </cfRule>
    <cfRule type="expression" dxfId="300" priority="18" stopIfTrue="1">
      <formula>$J150=0</formula>
    </cfRule>
  </conditionalFormatting>
  <conditionalFormatting sqref="I150:I161">
    <cfRule type="expression" dxfId="299" priority="13" stopIfTrue="1">
      <formula>$J150=2</formula>
    </cfRule>
    <cfRule type="expression" dxfId="298" priority="14" stopIfTrue="1">
      <formula>$J150=1</formula>
    </cfRule>
    <cfRule type="expression" dxfId="297" priority="15" stopIfTrue="1">
      <formula>$J150=0</formula>
    </cfRule>
  </conditionalFormatting>
  <conditionalFormatting sqref="C163:G163">
    <cfRule type="expression" dxfId="296" priority="10" stopIfTrue="1">
      <formula>$J163=2</formula>
    </cfRule>
    <cfRule type="expression" dxfId="295" priority="11" stopIfTrue="1">
      <formula>$J163=1</formula>
    </cfRule>
    <cfRule type="expression" dxfId="294" priority="12" stopIfTrue="1">
      <formula>$J163=0</formula>
    </cfRule>
  </conditionalFormatting>
  <conditionalFormatting sqref="I163">
    <cfRule type="expression" dxfId="293" priority="7" stopIfTrue="1">
      <formula>$J163=2</formula>
    </cfRule>
    <cfRule type="expression" dxfId="292" priority="8" stopIfTrue="1">
      <formula>$J163=1</formula>
    </cfRule>
    <cfRule type="expression" dxfId="291" priority="9" stopIfTrue="1">
      <formula>$J163=0</formula>
    </cfRule>
  </conditionalFormatting>
  <conditionalFormatting sqref="C165:G166">
    <cfRule type="expression" dxfId="290" priority="4" stopIfTrue="1">
      <formula>$J165=2</formula>
    </cfRule>
    <cfRule type="expression" dxfId="289" priority="5" stopIfTrue="1">
      <formula>$J165=1</formula>
    </cfRule>
    <cfRule type="expression" dxfId="288" priority="6" stopIfTrue="1">
      <formula>$J165=0</formula>
    </cfRule>
  </conditionalFormatting>
  <conditionalFormatting sqref="I165:I166">
    <cfRule type="expression" dxfId="287" priority="1" stopIfTrue="1">
      <formula>$J165=2</formula>
    </cfRule>
    <cfRule type="expression" dxfId="286" priority="2" stopIfTrue="1">
      <formula>$J165=1</formula>
    </cfRule>
    <cfRule type="expression" dxfId="285" priority="3" stopIfTrue="1">
      <formula>$J165=0</formula>
    </cfRule>
  </conditionalFormatting>
  <pageMargins left="0.7" right="0.7" top="0.75" bottom="0.75" header="0.3" footer="0.3"/>
  <pageSetup paperSize="9" orientation="portrait" horizontalDpi="4294967294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3">
    <tabColor rgb="FF3E4D1F"/>
  </sheetPr>
  <dimension ref="A1:AF1020"/>
  <sheetViews>
    <sheetView zoomScale="80" zoomScaleNormal="80" workbookViewId="0">
      <selection activeCell="E3" sqref="E3:I4"/>
    </sheetView>
  </sheetViews>
  <sheetFormatPr defaultRowHeight="15"/>
  <cols>
    <col min="1" max="1" width="3.140625" style="66" customWidth="1"/>
    <col min="2" max="2" width="4.28515625" style="86" customWidth="1"/>
    <col min="3" max="3" width="7.42578125" style="68" customWidth="1"/>
    <col min="4" max="4" width="107.5703125" style="68" customWidth="1"/>
    <col min="5" max="5" width="55.7109375" style="68" customWidth="1"/>
    <col min="6" max="6" width="13.85546875" style="243" customWidth="1"/>
    <col min="7" max="7" width="15.5703125" style="243" customWidth="1"/>
    <col min="8" max="8" width="1.7109375" style="68" customWidth="1"/>
    <col min="9" max="9" width="9.140625" style="68" customWidth="1"/>
    <col min="10" max="10" width="3.7109375" style="177" customWidth="1"/>
    <col min="11" max="11" width="3.140625" style="224" customWidth="1"/>
    <col min="12" max="13" width="9.140625" style="65"/>
    <col min="14" max="23" width="9.140625" style="68"/>
    <col min="24" max="32" width="9.140625" style="65"/>
    <col min="33" max="16384" width="9.140625" style="68"/>
  </cols>
  <sheetData>
    <row r="1" spans="1:23">
      <c r="A1" s="207"/>
      <c r="B1" s="67"/>
      <c r="C1" s="64"/>
      <c r="D1" s="64"/>
      <c r="E1" s="64"/>
      <c r="F1" s="238"/>
      <c r="G1" s="238"/>
      <c r="H1" s="64"/>
      <c r="I1" s="64"/>
      <c r="J1" s="172"/>
      <c r="N1" s="202"/>
      <c r="O1" s="203"/>
      <c r="P1" s="204" t="s">
        <v>950</v>
      </c>
      <c r="Q1" s="202"/>
      <c r="R1" s="202"/>
      <c r="S1" s="202"/>
      <c r="T1" s="202"/>
      <c r="U1" s="65"/>
      <c r="V1" s="65"/>
      <c r="W1" s="65"/>
    </row>
    <row r="2" spans="1:23" ht="35.25" customHeight="1">
      <c r="B2" s="67"/>
      <c r="C2" s="284"/>
      <c r="D2" s="286" t="s">
        <v>391</v>
      </c>
      <c r="E2" s="284" t="s">
        <v>384</v>
      </c>
      <c r="F2" s="285">
        <f>IF(YPOLOGISMOS_MORIA!$AY$2=2,YPOLOGISMOS_MORIA!F16,0)</f>
        <v>0</v>
      </c>
      <c r="G2" s="284"/>
      <c r="H2" s="284"/>
      <c r="I2" s="284"/>
      <c r="J2" s="179"/>
      <c r="N2" s="202"/>
      <c r="O2" s="202"/>
      <c r="P2" s="202"/>
      <c r="Q2" s="202"/>
      <c r="R2" s="202"/>
      <c r="S2" s="202"/>
      <c r="T2" s="202"/>
      <c r="U2" s="65"/>
      <c r="V2" s="65"/>
      <c r="W2" s="65"/>
    </row>
    <row r="3" spans="1:23" ht="15.75">
      <c r="B3" s="67"/>
      <c r="C3" s="156"/>
      <c r="D3" s="377" t="s">
        <v>385</v>
      </c>
      <c r="E3" s="381" t="str">
        <f>IF(F2=0,"Δεν περνάτε σε κάποια σχολή του 2ου Επ. Πεδίου","Περνάτε σε "&amp;SUM(E5:E16)&amp;" Σχολές του 2ου πεδίου")</f>
        <v>Δεν περνάτε σε κάποια σχολή του 2ου Επ. Πεδίου</v>
      </c>
      <c r="F3" s="381"/>
      <c r="G3" s="381"/>
      <c r="H3" s="381"/>
      <c r="I3" s="381"/>
      <c r="J3" s="174"/>
      <c r="N3" s="202"/>
      <c r="O3" s="202"/>
      <c r="P3" s="202"/>
      <c r="Q3" s="202"/>
      <c r="R3" s="202"/>
      <c r="S3" s="202"/>
      <c r="T3" s="202"/>
      <c r="U3" s="65"/>
      <c r="V3" s="65"/>
      <c r="W3" s="65"/>
    </row>
    <row r="4" spans="1:23" ht="16.5" thickBot="1">
      <c r="B4" s="67"/>
      <c r="C4" s="132"/>
      <c r="D4" s="378"/>
      <c r="E4" s="382"/>
      <c r="F4" s="382"/>
      <c r="G4" s="382"/>
      <c r="H4" s="382"/>
      <c r="I4" s="382"/>
      <c r="J4" s="175"/>
      <c r="N4" s="202"/>
      <c r="O4" s="202"/>
      <c r="P4" s="202"/>
      <c r="Q4" s="202"/>
      <c r="R4" s="202"/>
      <c r="S4" s="202"/>
      <c r="T4" s="202"/>
      <c r="U4" s="65"/>
      <c r="V4" s="65"/>
      <c r="W4" s="65"/>
    </row>
    <row r="5" spans="1:23" ht="15.75">
      <c r="B5" s="70"/>
      <c r="C5" s="256"/>
      <c r="D5" s="257" t="s">
        <v>386</v>
      </c>
      <c r="E5" s="273">
        <f>COUNTIF(G21:G143,"&lt;="&amp;$F$2)</f>
        <v>0</v>
      </c>
      <c r="F5" s="259"/>
      <c r="G5" s="261"/>
      <c r="H5" s="262"/>
      <c r="I5" s="263"/>
      <c r="J5" s="174"/>
      <c r="N5" s="202"/>
      <c r="O5" s="202"/>
      <c r="P5" s="202"/>
      <c r="Q5" s="202"/>
      <c r="R5" s="202"/>
      <c r="S5" s="202"/>
      <c r="T5" s="202"/>
      <c r="U5" s="65"/>
      <c r="V5" s="65"/>
      <c r="W5" s="65"/>
    </row>
    <row r="6" spans="1:23">
      <c r="B6" s="70"/>
      <c r="C6" s="143"/>
      <c r="D6" s="144" t="s">
        <v>417</v>
      </c>
      <c r="E6" s="145">
        <f>IF(YPOLOGISMOS_MORIA!I34&gt;0,COUNTIF(G153:G157,"&lt;="&amp;$I$152),0)</f>
        <v>0</v>
      </c>
      <c r="F6" s="146"/>
      <c r="G6" s="244"/>
      <c r="H6" s="152"/>
      <c r="I6" s="153"/>
      <c r="J6" s="174"/>
      <c r="N6" s="202"/>
      <c r="O6" s="202"/>
      <c r="P6" s="202"/>
      <c r="Q6" s="202"/>
      <c r="R6" s="202"/>
      <c r="S6" s="202"/>
      <c r="T6" s="202"/>
      <c r="U6" s="65"/>
      <c r="V6" s="65"/>
      <c r="W6" s="65"/>
    </row>
    <row r="7" spans="1:23">
      <c r="B7" s="70"/>
      <c r="C7" s="137"/>
      <c r="D7" s="148" t="s">
        <v>419</v>
      </c>
      <c r="E7" s="154">
        <f>IF(YPOLOGISMOS_MORIA!I35&gt;0,COUNTIF(G145:G151,"&lt;="&amp;$I$144),0)</f>
        <v>0</v>
      </c>
      <c r="F7" s="140"/>
      <c r="G7" s="239"/>
      <c r="H7" s="141"/>
      <c r="I7" s="142"/>
      <c r="J7" s="174"/>
      <c r="N7" s="202"/>
      <c r="O7" s="202"/>
      <c r="P7" s="202"/>
      <c r="Q7" s="202"/>
      <c r="R7" s="202"/>
      <c r="S7" s="202"/>
      <c r="T7" s="202"/>
      <c r="U7" s="65"/>
      <c r="V7" s="65"/>
      <c r="W7" s="65"/>
    </row>
    <row r="8" spans="1:23">
      <c r="B8" s="70"/>
      <c r="C8" s="143"/>
      <c r="D8" s="144" t="s">
        <v>420</v>
      </c>
      <c r="E8" s="145">
        <f>IF(YPOLOGISMOS_MORIA!I37&gt;0,COUNTIF(G159:G162,"&lt;="&amp;$I$158),0)</f>
        <v>0</v>
      </c>
      <c r="F8" s="146"/>
      <c r="G8" s="244"/>
      <c r="H8" s="152"/>
      <c r="I8" s="153"/>
      <c r="J8" s="174"/>
      <c r="N8" s="202"/>
      <c r="O8" s="202"/>
      <c r="P8" s="202"/>
      <c r="Q8" s="202"/>
      <c r="R8" s="202"/>
      <c r="S8" s="202"/>
      <c r="T8" s="202"/>
      <c r="U8" s="65"/>
      <c r="V8" s="65"/>
      <c r="W8" s="65"/>
    </row>
    <row r="9" spans="1:23">
      <c r="B9" s="70"/>
      <c r="C9" s="137"/>
      <c r="D9" s="148" t="s">
        <v>387</v>
      </c>
      <c r="E9" s="154">
        <f>COUNTIF(G164:G175,"&lt;="&amp;$F$2)</f>
        <v>0</v>
      </c>
      <c r="F9" s="140"/>
      <c r="G9" s="239"/>
      <c r="H9" s="141"/>
      <c r="I9" s="142"/>
      <c r="J9" s="174"/>
      <c r="N9" s="202"/>
      <c r="O9" s="202"/>
      <c r="P9" s="202"/>
      <c r="Q9" s="202"/>
      <c r="R9" s="202"/>
      <c r="S9" s="202"/>
      <c r="T9" s="202"/>
      <c r="U9" s="65"/>
      <c r="V9" s="65"/>
      <c r="W9" s="65"/>
    </row>
    <row r="10" spans="1:23">
      <c r="B10" s="70"/>
      <c r="C10" s="143"/>
      <c r="D10" s="144" t="s">
        <v>339</v>
      </c>
      <c r="E10" s="145">
        <f>COUNTIF(G177:G178,"&lt;="&amp;$F$2)</f>
        <v>0</v>
      </c>
      <c r="F10" s="146"/>
      <c r="G10" s="244"/>
      <c r="H10" s="152"/>
      <c r="I10" s="153"/>
      <c r="J10" s="174"/>
      <c r="N10" s="202"/>
      <c r="O10" s="202"/>
      <c r="P10" s="202"/>
      <c r="Q10" s="202"/>
      <c r="R10" s="202"/>
      <c r="S10" s="202"/>
      <c r="T10" s="202"/>
      <c r="U10" s="65"/>
      <c r="V10" s="65"/>
      <c r="W10" s="65"/>
    </row>
    <row r="11" spans="1:23">
      <c r="B11" s="70"/>
      <c r="C11" s="137"/>
      <c r="D11" s="148" t="s">
        <v>340</v>
      </c>
      <c r="E11" s="154">
        <f>COUNTIF(G180:G181,"&lt;="&amp;$F$2)</f>
        <v>0</v>
      </c>
      <c r="F11" s="140"/>
      <c r="G11" s="239"/>
      <c r="H11" s="141"/>
      <c r="I11" s="142"/>
      <c r="J11" s="174"/>
      <c r="N11" s="202"/>
      <c r="O11" s="202"/>
      <c r="P11" s="202"/>
      <c r="Q11" s="202"/>
      <c r="R11" s="202"/>
      <c r="S11" s="202"/>
      <c r="T11" s="202"/>
      <c r="U11" s="65"/>
      <c r="V11" s="65"/>
      <c r="W11" s="65"/>
    </row>
    <row r="12" spans="1:23">
      <c r="B12" s="70"/>
      <c r="C12" s="143"/>
      <c r="D12" s="144" t="s">
        <v>333</v>
      </c>
      <c r="E12" s="145">
        <f>COUNTIF(G183:G184,"&lt;="&amp;$F$2)</f>
        <v>0</v>
      </c>
      <c r="F12" s="146"/>
      <c r="G12" s="244"/>
      <c r="H12" s="152"/>
      <c r="I12" s="153"/>
      <c r="J12" s="174"/>
      <c r="N12" s="202"/>
      <c r="O12" s="202"/>
      <c r="P12" s="202"/>
      <c r="Q12" s="202"/>
      <c r="R12" s="202"/>
      <c r="S12" s="202"/>
      <c r="T12" s="202"/>
      <c r="U12" s="65"/>
      <c r="V12" s="65"/>
      <c r="W12" s="65"/>
    </row>
    <row r="13" spans="1:23">
      <c r="B13" s="70"/>
      <c r="C13" s="143"/>
      <c r="D13" s="144" t="s">
        <v>335</v>
      </c>
      <c r="E13" s="145">
        <f>COUNTIF(G186:G187,"&lt;="&amp;$F$2)</f>
        <v>0</v>
      </c>
      <c r="F13" s="146"/>
      <c r="G13" s="244"/>
      <c r="H13" s="152"/>
      <c r="I13" s="153"/>
      <c r="J13" s="174"/>
      <c r="N13" s="202"/>
      <c r="O13" s="202"/>
      <c r="P13" s="202"/>
      <c r="Q13" s="202"/>
      <c r="R13" s="202"/>
      <c r="S13" s="202"/>
      <c r="T13" s="202"/>
      <c r="U13" s="65"/>
      <c r="V13" s="65"/>
      <c r="W13" s="65"/>
    </row>
    <row r="14" spans="1:23" ht="15.75">
      <c r="B14" s="193"/>
      <c r="C14" s="256"/>
      <c r="D14" s="257" t="s">
        <v>389</v>
      </c>
      <c r="E14" s="258">
        <f>COUNTIF(G189:G272,"&lt;="&amp;$F$2)</f>
        <v>0</v>
      </c>
      <c r="F14" s="259"/>
      <c r="G14" s="261"/>
      <c r="H14" s="262"/>
      <c r="I14" s="263"/>
      <c r="J14" s="174"/>
      <c r="N14" s="202"/>
      <c r="O14" s="202"/>
      <c r="P14" s="202"/>
      <c r="Q14" s="202"/>
      <c r="R14" s="202"/>
      <c r="S14" s="202"/>
      <c r="T14" s="202"/>
      <c r="U14" s="65"/>
      <c r="V14" s="65"/>
      <c r="W14" s="65"/>
    </row>
    <row r="15" spans="1:23">
      <c r="B15" s="193"/>
      <c r="C15" s="137"/>
      <c r="D15" s="148" t="s">
        <v>421</v>
      </c>
      <c r="E15" s="154">
        <f>IF(YPOLOGISMOS_MORIA!I35&gt;0,COUNTIF(G274:G279,"&lt;="&amp;$I$273),0)</f>
        <v>0</v>
      </c>
      <c r="F15" s="140"/>
      <c r="G15" s="239"/>
      <c r="H15" s="141"/>
      <c r="I15" s="142"/>
      <c r="J15" s="174"/>
      <c r="N15" s="202"/>
      <c r="O15" s="202"/>
      <c r="P15" s="202"/>
      <c r="Q15" s="202"/>
      <c r="R15" s="202"/>
      <c r="S15" s="202"/>
      <c r="T15" s="202"/>
      <c r="U15" s="65"/>
      <c r="V15" s="65"/>
      <c r="W15" s="65"/>
    </row>
    <row r="16" spans="1:23">
      <c r="B16" s="193"/>
      <c r="C16" s="143"/>
      <c r="D16" s="144" t="s">
        <v>341</v>
      </c>
      <c r="E16" s="145">
        <f>COUNTIF(G281:G284,"&lt;="&amp;$F$2)</f>
        <v>0</v>
      </c>
      <c r="F16" s="146"/>
      <c r="G16" s="244"/>
      <c r="H16" s="152"/>
      <c r="I16" s="153"/>
      <c r="J16" s="174"/>
      <c r="N16" s="65"/>
      <c r="O16" s="65"/>
      <c r="P16" s="65"/>
      <c r="Q16" s="65"/>
      <c r="R16" s="65"/>
      <c r="S16" s="65"/>
      <c r="T16" s="65"/>
      <c r="U16" s="65"/>
      <c r="V16" s="65"/>
      <c r="W16" s="65"/>
    </row>
    <row r="17" spans="1:23" ht="15.75" thickBot="1">
      <c r="B17" s="193"/>
      <c r="C17" s="150"/>
      <c r="D17" s="134"/>
      <c r="E17" s="155"/>
      <c r="F17" s="133"/>
      <c r="G17" s="240"/>
      <c r="H17" s="136"/>
      <c r="I17" s="151"/>
      <c r="J17" s="174"/>
      <c r="N17" s="65"/>
      <c r="O17" s="65"/>
      <c r="P17" s="65"/>
      <c r="Q17" s="65"/>
      <c r="R17" s="65"/>
      <c r="S17" s="65"/>
      <c r="T17" s="65"/>
      <c r="U17" s="65"/>
      <c r="V17" s="65"/>
      <c r="W17" s="65"/>
    </row>
    <row r="18" spans="1:23" ht="19.5">
      <c r="B18" s="194" t="s">
        <v>948</v>
      </c>
      <c r="C18" s="187" t="s">
        <v>947</v>
      </c>
      <c r="D18" s="130"/>
      <c r="E18" s="187"/>
      <c r="F18" s="241"/>
      <c r="G18" s="238"/>
      <c r="H18" s="130"/>
      <c r="I18" s="130"/>
      <c r="J18" s="174"/>
      <c r="N18" s="65"/>
      <c r="O18" s="65"/>
      <c r="P18" s="65"/>
      <c r="Q18" s="65"/>
      <c r="R18" s="65"/>
      <c r="S18" s="65"/>
      <c r="T18" s="65"/>
      <c r="U18" s="65"/>
      <c r="V18" s="65"/>
      <c r="W18" s="65"/>
    </row>
    <row r="19" spans="1:23" ht="15.75" thickBot="1">
      <c r="B19" s="193"/>
      <c r="C19" s="130"/>
      <c r="D19" s="130"/>
      <c r="E19" s="130"/>
      <c r="F19" s="238"/>
      <c r="G19" s="238"/>
      <c r="H19" s="130"/>
      <c r="I19" s="130"/>
      <c r="J19" s="174"/>
      <c r="N19" s="65"/>
      <c r="O19" s="65"/>
      <c r="P19" s="65"/>
      <c r="Q19" s="65"/>
      <c r="R19" s="65"/>
      <c r="S19" s="65"/>
      <c r="T19" s="65"/>
      <c r="U19" s="65"/>
      <c r="V19" s="65"/>
      <c r="W19" s="65"/>
    </row>
    <row r="20" spans="1:23" ht="30" customHeight="1">
      <c r="B20" s="70"/>
      <c r="C20" s="290" t="s">
        <v>329</v>
      </c>
      <c r="D20" s="289" t="s">
        <v>330</v>
      </c>
      <c r="E20" s="290" t="s">
        <v>331</v>
      </c>
      <c r="F20" s="290" t="s">
        <v>1170</v>
      </c>
      <c r="G20" s="290" t="s">
        <v>1190</v>
      </c>
      <c r="H20" s="64"/>
      <c r="I20" s="291" t="s">
        <v>390</v>
      </c>
      <c r="J20" s="172"/>
      <c r="N20" s="65"/>
      <c r="O20" s="65"/>
      <c r="P20" s="65"/>
      <c r="Q20" s="65"/>
      <c r="R20" s="65"/>
      <c r="S20" s="65"/>
      <c r="T20" s="65"/>
      <c r="U20" s="65"/>
      <c r="V20" s="65"/>
      <c r="W20" s="65"/>
    </row>
    <row r="21" spans="1:23" ht="20.25" thickBot="1">
      <c r="A21" s="66" t="str">
        <f>IF(ISNA(VLOOKUP($C21,BASEIS!$A$2:$G$475,3,FALSE))," ",VLOOKUP($C21,BASEIS!$A$2:$G$475,7,FALSE))</f>
        <v>http://www.aegean.gr/</v>
      </c>
      <c r="B21" s="206" t="str">
        <f t="shared" ref="B21:B52" si="0">HYPERLINK(A21,"i")</f>
        <v>i</v>
      </c>
      <c r="C21" s="274">
        <v>310</v>
      </c>
      <c r="D21" s="275" t="str">
        <f>IF(ISNA(VLOOKUP($C21,BASEIS!$A$2:$E$475,3,FALSE))," ",VLOOKUP($C21,BASEIS!$A$2:$E$475,3,FALSE))</f>
        <v>ΓΕΩΓΡΑΦΙΑΣ (ΜΥΤΙΛΗΝΗ)</v>
      </c>
      <c r="E21" s="276" t="str">
        <f>IF(ISNA(VLOOKUP($C21,BASEIS!$A$2:$E$475,2,FALSE))," ",VLOOKUP($C21,BASEIS!$A$2:$E$475,2,FALSE))</f>
        <v>ΠΑΝΕΠΙΣΤΗΜΙΟ ΑΙΓΑΙΟΥ</v>
      </c>
      <c r="F21" s="277">
        <f>IF(ISNA(VLOOKUP($C21,BASEIS!$A$2:$E$475,4,FALSE))," ",VLOOKUP($C21,BASEIS!$A$2:$E$475,4,FALSE))</f>
        <v>5941</v>
      </c>
      <c r="G21" s="278">
        <f>IF(ISNA(VLOOKUP($C21,BASEIS!$A$2:$E$475,5,FALSE))," ",VLOOKUP($C21,BASEIS!$A$2:$E$475,5,FALSE))</f>
        <v>7157</v>
      </c>
      <c r="H21" s="64"/>
      <c r="I21" s="297">
        <f t="shared" ref="I21:I52" si="1">$F$2-G21</f>
        <v>-7157</v>
      </c>
      <c r="J21" s="172">
        <f t="shared" ref="J21:J52" si="2">IF(I21&gt;=0,1,2)</f>
        <v>2</v>
      </c>
      <c r="K21" s="224" t="str">
        <f t="shared" ref="K21:K52" si="3">IF(G21=0,"ΝΕΑ ΣΧΟΛΗ","")</f>
        <v/>
      </c>
      <c r="N21" s="65"/>
      <c r="O21" s="65"/>
      <c r="P21" s="65"/>
      <c r="Q21" s="65"/>
      <c r="R21" s="65"/>
      <c r="S21" s="65"/>
      <c r="T21" s="65"/>
      <c r="U21" s="65"/>
      <c r="V21" s="65"/>
      <c r="W21" s="65"/>
    </row>
    <row r="22" spans="1:23" ht="20.25" thickBot="1">
      <c r="A22" s="66" t="str">
        <f>IF(ISNA(VLOOKUP($C22,BASEIS!$A$2:$G$475,3,FALSE))," ",VLOOKUP($C22,BASEIS!$A$2:$G$475,7,FALSE))</f>
        <v>http://www.syros.aegean.gr/</v>
      </c>
      <c r="B22" s="206" t="str">
        <f t="shared" si="0"/>
        <v>i</v>
      </c>
      <c r="C22" s="72">
        <v>238</v>
      </c>
      <c r="D22" s="73" t="str">
        <f>IF(ISNA(VLOOKUP($C22,BASEIS!$A$2:$E$475,3,FALSE))," ",VLOOKUP($C22,BASEIS!$A$2:$E$475,3,FALSE))</f>
        <v>ΜΗΧΑΝΙΚΩΝ ΣΧΕΔΙΑΣΗΣ ΠΡΟΪΟΝΤΩΝ ΚΑΙ ΣΥΣΤΗΜΑΤΩΝ (ΣΥΡΟΣ)</v>
      </c>
      <c r="E22" s="74" t="str">
        <f>IF(ISNA(VLOOKUP($C22,BASEIS!$A$2:$E$475,2,FALSE))," ",VLOOKUP($C22,BASEIS!$A$2:$E$475,2,FALSE))</f>
        <v>ΠΑΝΕΠΙΣΤΗΜΙΟ ΑΙΓΑΙΟΥ</v>
      </c>
      <c r="F22" s="75">
        <f>IF(ISNA(VLOOKUP($C22,BASEIS!$A$2:$E$475,4,FALSE))," ",VLOOKUP($C22,BASEIS!$A$2:$E$475,4,FALSE))</f>
        <v>9117</v>
      </c>
      <c r="G22" s="245">
        <f>IF(ISNA(VLOOKUP($C22,BASEIS!$A$2:$E$475,5,FALSE))," ",VLOOKUP($C22,BASEIS!$A$2:$E$475,5,FALSE))</f>
        <v>9963</v>
      </c>
      <c r="H22" s="64"/>
      <c r="I22" s="71">
        <f t="shared" si="1"/>
        <v>-9963</v>
      </c>
      <c r="J22" s="172">
        <f t="shared" si="2"/>
        <v>2</v>
      </c>
      <c r="K22" s="224" t="str">
        <f t="shared" si="3"/>
        <v/>
      </c>
      <c r="N22" s="65"/>
      <c r="O22" s="65"/>
      <c r="P22" s="65"/>
      <c r="Q22" s="65"/>
      <c r="R22" s="65"/>
      <c r="S22" s="65"/>
      <c r="T22" s="65"/>
      <c r="U22" s="65"/>
      <c r="V22" s="65"/>
      <c r="W22" s="65"/>
    </row>
    <row r="23" spans="1:23" ht="20.25" thickBot="1">
      <c r="A23" s="66" t="str">
        <f>IF(ISNA(VLOOKUP($C23,BASEIS!$A$2:$G$475,3,FALSE))," ",VLOOKUP($C23,BASEIS!$A$2:$G$475,7,FALSE))</f>
        <v>http://www.rhodes.aegean.gr</v>
      </c>
      <c r="B23" s="206" t="str">
        <f t="shared" si="0"/>
        <v>i</v>
      </c>
      <c r="C23" s="72">
        <v>162</v>
      </c>
      <c r="D23" s="73" t="str">
        <f>IF(ISNA(VLOOKUP($C23,BASEIS!$A$2:$E$475,3,FALSE))," ",VLOOKUP($C23,BASEIS!$A$2:$E$475,3,FALSE))</f>
        <v>ΕΠΙΣΤΗΜΩΝ ΤΗΣ ΠΡΟΣΧΟΛΙΚΗΣ ΑΓΩΓΗΣ ΚΑΙ ΕΚΠΑΙΔΕΥΤΙΚΟΥ ΣΧΕΔΙΑΣΜΟΥ (ΡΟΔΟΣ)</v>
      </c>
      <c r="E23" s="74" t="str">
        <f>IF(ISNA(VLOOKUP($C23,BASEIS!$A$2:$E$475,2,FALSE))," ",VLOOKUP($C23,BASEIS!$A$2:$E$475,2,FALSE))</f>
        <v>ΠΑΝΕΠΙΣΤΗΜΙΟ ΑΙΓΑΙΟΥ</v>
      </c>
      <c r="F23" s="75">
        <f>IF(ISNA(VLOOKUP($C23,BASEIS!$A$2:$E$475,4,FALSE))," ",VLOOKUP($C23,BASEIS!$A$2:$E$475,4,FALSE))</f>
        <v>8368</v>
      </c>
      <c r="G23" s="245">
        <f>IF(ISNA(VLOOKUP($C23,BASEIS!$A$2:$E$475,5,FALSE))," ",VLOOKUP($C23,BASEIS!$A$2:$E$475,5,FALSE))</f>
        <v>10060</v>
      </c>
      <c r="H23" s="64"/>
      <c r="I23" s="71">
        <f t="shared" si="1"/>
        <v>-10060</v>
      </c>
      <c r="J23" s="172">
        <f t="shared" si="2"/>
        <v>2</v>
      </c>
      <c r="K23" s="224" t="str">
        <f t="shared" si="3"/>
        <v/>
      </c>
      <c r="N23" s="65"/>
      <c r="O23" s="65"/>
      <c r="P23" s="65"/>
      <c r="Q23" s="65"/>
      <c r="R23" s="65"/>
      <c r="S23" s="65"/>
      <c r="T23" s="65"/>
      <c r="U23" s="65"/>
      <c r="V23" s="65"/>
      <c r="W23" s="65"/>
    </row>
    <row r="24" spans="1:23" ht="20.25" thickBot="1">
      <c r="A24" s="66" t="str">
        <f>IF(ISNA(VLOOKUP($C24,BASEIS!$A$2:$G$475,3,FALSE))," ",VLOOKUP($C24,BASEIS!$A$2:$G$475,7,FALSE))</f>
        <v>http://www.fme.aegean.gr/</v>
      </c>
      <c r="B24" s="206" t="str">
        <f t="shared" si="0"/>
        <v>i</v>
      </c>
      <c r="C24" s="72">
        <v>222</v>
      </c>
      <c r="D24" s="73" t="str">
        <f>IF(ISNA(VLOOKUP($C24,BASEIS!$A$2:$E$475,3,FALSE))," ",VLOOKUP($C24,BASEIS!$A$2:$E$475,3,FALSE))</f>
        <v>ΜΗΧΑΝΙΚΩΝ ΟΙΚΟΝΟΜΙΑΣ ΚΑΙ ΔΙΟΙΚΗΣΗΣ (ΧΙΟΣ)</v>
      </c>
      <c r="E24" s="74" t="str">
        <f>IF(ISNA(VLOOKUP($C24,BASEIS!$A$2:$E$475,2,FALSE))," ",VLOOKUP($C24,BASEIS!$A$2:$E$475,2,FALSE))</f>
        <v>ΠΑΝΕΠΙΣΤΗΜΙΟ ΑΙΓΑΙΟΥ</v>
      </c>
      <c r="F24" s="75">
        <f>IF(ISNA(VLOOKUP($C24,BASEIS!$A$2:$E$475,4,FALSE))," ",VLOOKUP($C24,BASEIS!$A$2:$E$475,4,FALSE))</f>
        <v>9194</v>
      </c>
      <c r="G24" s="245">
        <f>IF(ISNA(VLOOKUP($C24,BASEIS!$A$2:$E$475,5,FALSE))," ",VLOOKUP($C24,BASEIS!$A$2:$E$475,5,FALSE))</f>
        <v>10185</v>
      </c>
      <c r="H24" s="64"/>
      <c r="I24" s="71">
        <f t="shared" si="1"/>
        <v>-10185</v>
      </c>
      <c r="J24" s="172">
        <f t="shared" si="2"/>
        <v>2</v>
      </c>
      <c r="K24" s="224" t="str">
        <f t="shared" si="3"/>
        <v/>
      </c>
      <c r="N24" s="65"/>
      <c r="O24" s="65"/>
      <c r="P24" s="65"/>
      <c r="Q24" s="65"/>
      <c r="R24" s="65"/>
      <c r="S24" s="65"/>
      <c r="T24" s="65"/>
      <c r="U24" s="65"/>
      <c r="V24" s="65"/>
      <c r="W24" s="65"/>
    </row>
    <row r="25" spans="1:23" ht="20.25" thickBot="1">
      <c r="A25" s="66" t="str">
        <f>IF(ISNA(VLOOKUP($C25,BASEIS!$A$2:$G$475,3,FALSE))," ",VLOOKUP($C25,BASEIS!$A$2:$G$475,7,FALSE))</f>
        <v>http://www.psed.duth.gr/</v>
      </c>
      <c r="B25" s="206" t="str">
        <f t="shared" si="0"/>
        <v>i</v>
      </c>
      <c r="C25" s="72">
        <v>160</v>
      </c>
      <c r="D25" s="73" t="str">
        <f>IF(ISNA(VLOOKUP($C25,BASEIS!$A$2:$E$475,3,FALSE))," ",VLOOKUP($C25,BASEIS!$A$2:$E$475,3,FALSE))</f>
        <v>ΕΠΙΣΤΗΜΩΝ ΤΗΣ ΕΚΠΑΙΔΕΥΣΗΣ ΣΤΗΝ ΠΡΟΣΧΟΛΙΚΗ ΗΛΙΚΙΑ (ΑΛΕΞΑΝΔΡΟΥΠΟΛΗ)</v>
      </c>
      <c r="E25" s="74" t="str">
        <f>IF(ISNA(VLOOKUP($C25,BASEIS!$A$2:$E$475,2,FALSE))," ",VLOOKUP($C25,BASEIS!$A$2:$E$475,2,FALSE))</f>
        <v>ΔΗΜΟΚΡΙΤΕΙΟ ΠΑΝΕΠΙΣΤΗΜΙΟ ΘΡΑΚΗΣ</v>
      </c>
      <c r="F25" s="75">
        <f>IF(ISNA(VLOOKUP($C25,BASEIS!$A$2:$E$475,4,FALSE))," ",VLOOKUP($C25,BASEIS!$A$2:$E$475,4,FALSE))</f>
        <v>8667</v>
      </c>
      <c r="G25" s="245">
        <f>IF(ISNA(VLOOKUP($C25,BASEIS!$A$2:$E$475,5,FALSE))," ",VLOOKUP($C25,BASEIS!$A$2:$E$475,5,FALSE))</f>
        <v>10289</v>
      </c>
      <c r="H25" s="64"/>
      <c r="I25" s="71">
        <f t="shared" si="1"/>
        <v>-10289</v>
      </c>
      <c r="J25" s="172">
        <f t="shared" si="2"/>
        <v>2</v>
      </c>
      <c r="K25" s="224" t="str">
        <f t="shared" si="3"/>
        <v/>
      </c>
      <c r="N25" s="65"/>
      <c r="O25" s="65"/>
      <c r="P25" s="65"/>
      <c r="Q25" s="65"/>
      <c r="R25" s="65"/>
      <c r="S25" s="65"/>
      <c r="T25" s="65"/>
      <c r="U25" s="65"/>
      <c r="V25" s="65"/>
      <c r="W25" s="65"/>
    </row>
    <row r="26" spans="1:23" ht="20.25" thickBot="1">
      <c r="A26" s="66" t="str">
        <f>IF(ISNA(VLOOKUP($C26,BASEIS!$A$2:$G$475,3,FALSE))," ",VLOOKUP($C26,BASEIS!$A$2:$G$475,7,FALSE))</f>
        <v>http://www.nured.uowm.gr</v>
      </c>
      <c r="B26" s="206" t="str">
        <f t="shared" si="0"/>
        <v>i</v>
      </c>
      <c r="C26" s="72">
        <v>341</v>
      </c>
      <c r="D26" s="73" t="str">
        <f>IF(ISNA(VLOOKUP($C26,BASEIS!$A$2:$E$475,3,FALSE))," ",VLOOKUP($C26,BASEIS!$A$2:$E$475,3,FALSE))</f>
        <v>ΠΑΙΔΑΓΩΓΙΚΟ ΝΗΠΙΑΓΩΓΩΝ (ΦΛΩΡΙΝΑ)</v>
      </c>
      <c r="E26" s="74" t="str">
        <f>IF(ISNA(VLOOKUP($C26,BASEIS!$A$2:$E$475,2,FALSE))," ",VLOOKUP($C26,BASEIS!$A$2:$E$475,2,FALSE))</f>
        <v>ΠΑΝΕΠΙΣΤΗΜΙΟ ΔΥΤΙΚΗΣ ΜΑΚΕΔΟΝΙΑΣ</v>
      </c>
      <c r="F26" s="75">
        <f>IF(ISNA(VLOOKUP($C26,BASEIS!$A$2:$E$475,4,FALSE))," ",VLOOKUP($C26,BASEIS!$A$2:$E$475,4,FALSE))</f>
        <v>8782</v>
      </c>
      <c r="G26" s="245">
        <f>IF(ISNA(VLOOKUP($C26,BASEIS!$A$2:$E$475,5,FALSE))," ",VLOOKUP($C26,BASEIS!$A$2:$E$475,5,FALSE))</f>
        <v>10351</v>
      </c>
      <c r="H26" s="64"/>
      <c r="I26" s="71">
        <f t="shared" si="1"/>
        <v>-10351</v>
      </c>
      <c r="J26" s="172">
        <f t="shared" si="2"/>
        <v>2</v>
      </c>
      <c r="K26" s="224" t="str">
        <f t="shared" si="3"/>
        <v/>
      </c>
      <c r="N26" s="65"/>
      <c r="O26" s="65"/>
      <c r="P26" s="65"/>
      <c r="Q26" s="65"/>
      <c r="R26" s="65"/>
      <c r="S26" s="65"/>
      <c r="T26" s="65"/>
      <c r="U26" s="65"/>
      <c r="V26" s="65"/>
      <c r="W26" s="65"/>
    </row>
    <row r="27" spans="1:23" ht="20.25" thickBot="1">
      <c r="A27" s="66" t="str">
        <f>IF(ISNA(VLOOKUP($C27,BASEIS!$A$2:$G$475,3,FALSE))," ",VLOOKUP($C27,BASEIS!$A$2:$G$475,7,FALSE))</f>
        <v>http://www.fmenr.duth.gr/</v>
      </c>
      <c r="B27" s="206" t="str">
        <f t="shared" si="0"/>
        <v>i</v>
      </c>
      <c r="C27" s="72">
        <v>212</v>
      </c>
      <c r="D27" s="73" t="str">
        <f>IF(ISNA(VLOOKUP($C27,BASEIS!$A$2:$E$475,3,FALSE))," ",VLOOKUP($C27,BASEIS!$A$2:$E$475,3,FALSE))</f>
        <v>ΔΑΣΟΛΟΓΙΑΣ ΚΑΙ ΔΙΑΧΕΙΡΙΣΗΣ ΠΕΡΙΒΑΛΛΟΝΤΟΣ ΚΑΙ ΦΥΣΙΚΩΝ ΠΟΡΩΝ (ΟΡΕΣΤΙΑΔΑ)</v>
      </c>
      <c r="E27" s="74" t="str">
        <f>IF(ISNA(VLOOKUP($C27,BASEIS!$A$2:$E$475,2,FALSE))," ",VLOOKUP($C27,BASEIS!$A$2:$E$475,2,FALSE))</f>
        <v>ΔΗΜΟΚΡΙΤΕΙΟ ΠΑΝΕΠΙΣΤΗΜΙΟ ΘΡΑΚΗΣ</v>
      </c>
      <c r="F27" s="75">
        <f>IF(ISNA(VLOOKUP($C27,BASEIS!$A$2:$E$475,4,FALSE))," ",VLOOKUP($C27,BASEIS!$A$2:$E$475,4,FALSE))</f>
        <v>6582</v>
      </c>
      <c r="G27" s="245">
        <f>IF(ISNA(VLOOKUP($C27,BASEIS!$A$2:$E$475,5,FALSE))," ",VLOOKUP($C27,BASEIS!$A$2:$E$475,5,FALSE))</f>
        <v>10493</v>
      </c>
      <c r="H27" s="64"/>
      <c r="I27" s="71">
        <f t="shared" si="1"/>
        <v>-10493</v>
      </c>
      <c r="J27" s="172">
        <f t="shared" si="2"/>
        <v>2</v>
      </c>
      <c r="K27" s="224" t="str">
        <f t="shared" si="3"/>
        <v/>
      </c>
      <c r="N27" s="65"/>
      <c r="O27" s="65"/>
      <c r="P27" s="65"/>
      <c r="Q27" s="65"/>
      <c r="R27" s="65"/>
      <c r="S27" s="65"/>
      <c r="T27" s="65"/>
      <c r="U27" s="65"/>
      <c r="V27" s="65"/>
      <c r="W27" s="65"/>
    </row>
    <row r="28" spans="1:23" ht="20.25" thickBot="1">
      <c r="A28" s="66" t="str">
        <f>IF(ISNA(VLOOKUP($C28,BASEIS!$A$2:$G$475,3,FALSE))," ",VLOOKUP($C28,BASEIS!$A$2:$G$475,7,FALSE))</f>
        <v>http://www.icsd.aegean.gr/</v>
      </c>
      <c r="B28" s="206" t="str">
        <f t="shared" si="0"/>
        <v>i</v>
      </c>
      <c r="C28" s="72">
        <v>344</v>
      </c>
      <c r="D28" s="73" t="str">
        <f>IF(ISNA(VLOOKUP($C28,BASEIS!$A$2:$E$475,3,FALSE))," ",VLOOKUP($C28,BASEIS!$A$2:$E$475,3,FALSE))</f>
        <v>ΜΗΧΑΝΙΚΩΝ ΠΛΗΡΟΦΟΡΙΑΚΩΝ ΚΑΙ ΕΠΙΚΟΙΝΩΝΙΑΚΩΝ ΣΥΣΤΗΜΑΤΩΝ (ΣΑΜΟΣ)</v>
      </c>
      <c r="E28" s="74" t="str">
        <f>IF(ISNA(VLOOKUP($C28,BASEIS!$A$2:$E$475,2,FALSE))," ",VLOOKUP($C28,BASEIS!$A$2:$E$475,2,FALSE))</f>
        <v>ΠΑΝΕΠΙΣΤΗΜΙΟ ΑΙΓΑΙΟΥ</v>
      </c>
      <c r="F28" s="75">
        <f>IF(ISNA(VLOOKUP($C28,BASEIS!$A$2:$E$475,4,FALSE))," ",VLOOKUP($C28,BASEIS!$A$2:$E$475,4,FALSE))</f>
        <v>9823</v>
      </c>
      <c r="G28" s="245">
        <f>IF(ISNA(VLOOKUP($C28,BASEIS!$A$2:$E$475,5,FALSE))," ",VLOOKUP($C28,BASEIS!$A$2:$E$475,5,FALSE))</f>
        <v>10597</v>
      </c>
      <c r="H28" s="64"/>
      <c r="I28" s="71">
        <f t="shared" si="1"/>
        <v>-10597</v>
      </c>
      <c r="J28" s="172">
        <f t="shared" si="2"/>
        <v>2</v>
      </c>
      <c r="K28" s="224" t="str">
        <f t="shared" si="3"/>
        <v/>
      </c>
      <c r="N28" s="65"/>
      <c r="O28" s="65"/>
      <c r="P28" s="65"/>
      <c r="Q28" s="65"/>
      <c r="R28" s="65"/>
      <c r="S28" s="65"/>
      <c r="T28" s="65"/>
      <c r="U28" s="65"/>
      <c r="V28" s="65"/>
      <c r="W28" s="65"/>
    </row>
    <row r="29" spans="1:23" ht="20.25" thickBot="1">
      <c r="A29" s="66" t="str">
        <f>IF(ISNA(VLOOKUP($C29,BASEIS!$A$2:$G$475,3,FALSE))," ",VLOOKUP($C29,BASEIS!$A$2:$G$475,7,FALSE))</f>
        <v>http://www.edc.uoc.gr/ptpe/</v>
      </c>
      <c r="B29" s="206" t="str">
        <f t="shared" si="0"/>
        <v>i</v>
      </c>
      <c r="C29" s="72">
        <v>158</v>
      </c>
      <c r="D29" s="73" t="str">
        <f>IF(ISNA(VLOOKUP($C29,BASEIS!$A$2:$E$475,3,FALSE))," ",VLOOKUP($C29,BASEIS!$A$2:$E$475,3,FALSE))</f>
        <v>ΠΑΙΔΑΓΩΓΙΚΟ ΠΡΟΣΧΟΛΙΚΗΣ ΕΚΠΑΙΔΕΥΣΗΣ (ΡΕΘΥΜΝΟ)</v>
      </c>
      <c r="E29" s="74" t="str">
        <f>IF(ISNA(VLOOKUP($C29,BASEIS!$A$2:$E$475,2,FALSE))," ",VLOOKUP($C29,BASEIS!$A$2:$E$475,2,FALSE))</f>
        <v>ΠΑΝΕΠΙΣΤΗΜΙΟ ΚΡΗΤΗΣ</v>
      </c>
      <c r="F29" s="75">
        <f>IF(ISNA(VLOOKUP($C29,BASEIS!$A$2:$E$475,4,FALSE))," ",VLOOKUP($C29,BASEIS!$A$2:$E$475,4,FALSE))</f>
        <v>9179</v>
      </c>
      <c r="G29" s="245">
        <f>IF(ISNA(VLOOKUP($C29,BASEIS!$A$2:$E$475,5,FALSE))," ",VLOOKUP($C29,BASEIS!$A$2:$E$475,5,FALSE))</f>
        <v>10659</v>
      </c>
      <c r="H29" s="64"/>
      <c r="I29" s="71">
        <f t="shared" si="1"/>
        <v>-10659</v>
      </c>
      <c r="J29" s="172">
        <f t="shared" si="2"/>
        <v>2</v>
      </c>
      <c r="K29" s="224" t="str">
        <f t="shared" si="3"/>
        <v/>
      </c>
      <c r="N29" s="65"/>
      <c r="O29" s="65"/>
      <c r="P29" s="65"/>
      <c r="Q29" s="65"/>
      <c r="R29" s="65"/>
      <c r="S29" s="65"/>
      <c r="T29" s="65"/>
      <c r="U29" s="65"/>
      <c r="V29" s="65"/>
      <c r="W29" s="65"/>
    </row>
    <row r="30" spans="1:23" ht="20.25" thickBot="1">
      <c r="A30" s="66" t="str">
        <f>IF(ISNA(VLOOKUP($C30,BASEIS!$A$2:$G$475,3,FALSE))," ",VLOOKUP($C30,BASEIS!$A$2:$G$475,7,FALSE))</f>
        <v>http://www.mar.aegean.gr/index_el.php</v>
      </c>
      <c r="B30" s="206" t="str">
        <f t="shared" si="0"/>
        <v>i</v>
      </c>
      <c r="C30" s="72">
        <v>250</v>
      </c>
      <c r="D30" s="73" t="str">
        <f>IF(ISNA(VLOOKUP($C30,BASEIS!$A$2:$E$475,3,FALSE))," ",VLOOKUP($C30,BASEIS!$A$2:$E$475,3,FALSE))</f>
        <v>ΕΠΙΣΤΗΜΩΝ ΤΗΣ ΘΑΛΑΣΣΑΣ (ΜΥΤΙΛΗΝΗ)</v>
      </c>
      <c r="E30" s="74" t="str">
        <f>IF(ISNA(VLOOKUP($C30,BASEIS!$A$2:$E$475,2,FALSE))," ",VLOOKUP($C30,BASEIS!$A$2:$E$475,2,FALSE))</f>
        <v>ΠΑΝΕΠΙΣΤΗΜΙΟ ΑΙΓΑΙΟΥ</v>
      </c>
      <c r="F30" s="75">
        <f>IF(ISNA(VLOOKUP($C30,BASEIS!$A$2:$E$475,4,FALSE))," ",VLOOKUP($C30,BASEIS!$A$2:$E$475,4,FALSE))</f>
        <v>6674</v>
      </c>
      <c r="G30" s="245">
        <f>IF(ISNA(VLOOKUP($C30,BASEIS!$A$2:$E$475,5,FALSE))," ",VLOOKUP($C30,BASEIS!$A$2:$E$475,5,FALSE))</f>
        <v>10666</v>
      </c>
      <c r="H30" s="64"/>
      <c r="I30" s="71">
        <f t="shared" si="1"/>
        <v>-10666</v>
      </c>
      <c r="J30" s="172">
        <f t="shared" si="2"/>
        <v>2</v>
      </c>
      <c r="K30" s="224" t="str">
        <f t="shared" si="3"/>
        <v/>
      </c>
      <c r="N30" s="65"/>
      <c r="O30" s="65"/>
      <c r="P30" s="65"/>
      <c r="Q30" s="65"/>
      <c r="R30" s="65"/>
      <c r="S30" s="65"/>
      <c r="T30" s="65"/>
      <c r="U30" s="65"/>
      <c r="V30" s="65"/>
      <c r="W30" s="65"/>
    </row>
    <row r="31" spans="1:23" ht="20.25" thickBot="1">
      <c r="A31" s="66" t="str">
        <f>IF(ISNA(VLOOKUP($C31,BASEIS!$A$2:$G$475,3,FALSE))," ",VLOOKUP($C31,BASEIS!$A$2:$G$475,7,FALSE))</f>
        <v>http://www.actuar.aegean.gr/</v>
      </c>
      <c r="B31" s="206" t="str">
        <f t="shared" si="0"/>
        <v>i</v>
      </c>
      <c r="C31" s="72">
        <v>218</v>
      </c>
      <c r="D31" s="73" t="str">
        <f>IF(ISNA(VLOOKUP($C31,BASEIS!$A$2:$E$475,3,FALSE))," ",VLOOKUP($C31,BASEIS!$A$2:$E$475,3,FALSE))</f>
        <v>ΣΤΑΤΙΣΤΙΚΗΣ ΚΑΙ ΑΝΑΛΟΓΙΣΤΙΚΩΝ-ΧΡΗΜΑΤΟΟΙΚΟΝΟΜΙΚΩΝ ΜΑΘΗΜΑΤΙΚΩΝ (ΣΑΜΟΣ)</v>
      </c>
      <c r="E31" s="74" t="str">
        <f>IF(ISNA(VLOOKUP($C31,BASEIS!$A$2:$E$475,2,FALSE))," ",VLOOKUP($C31,BASEIS!$A$2:$E$475,2,FALSE))</f>
        <v>ΠΑΝΕΠΙΣΤΗΜΙΟ ΑΙΓΑΙΟΥ</v>
      </c>
      <c r="F31" s="75">
        <f>IF(ISNA(VLOOKUP($C31,BASEIS!$A$2:$E$475,4,FALSE))," ",VLOOKUP($C31,BASEIS!$A$2:$E$475,4,FALSE))</f>
        <v>10471</v>
      </c>
      <c r="G31" s="245">
        <f>IF(ISNA(VLOOKUP($C31,BASEIS!$A$2:$E$475,5,FALSE))," ",VLOOKUP($C31,BASEIS!$A$2:$E$475,5,FALSE))</f>
        <v>10692</v>
      </c>
      <c r="H31" s="64"/>
      <c r="I31" s="71">
        <f t="shared" si="1"/>
        <v>-10692</v>
      </c>
      <c r="J31" s="172">
        <f t="shared" si="2"/>
        <v>2</v>
      </c>
      <c r="K31" s="224" t="str">
        <f t="shared" si="3"/>
        <v/>
      </c>
      <c r="N31" s="65"/>
      <c r="O31" s="65"/>
      <c r="P31" s="65"/>
      <c r="Q31" s="65"/>
      <c r="R31" s="65"/>
      <c r="S31" s="65"/>
      <c r="T31" s="65"/>
      <c r="U31" s="65"/>
      <c r="V31" s="65"/>
      <c r="W31" s="65"/>
    </row>
    <row r="32" spans="1:23" ht="20.25" thickBot="1">
      <c r="A32" s="66" t="str">
        <f>IF(ISNA(VLOOKUP($C32,BASEIS!$A$2:$G$475,3,FALSE))," ",VLOOKUP($C32,BASEIS!$A$2:$G$475,7,FALSE))</f>
        <v>http://www.materials.uoc.gr/</v>
      </c>
      <c r="B32" s="206" t="str">
        <f t="shared" si="0"/>
        <v>i</v>
      </c>
      <c r="C32" s="72">
        <v>200</v>
      </c>
      <c r="D32" s="73" t="str">
        <f>IF(ISNA(VLOOKUP($C32,BASEIS!$A$2:$E$475,3,FALSE))," ",VLOOKUP($C32,BASEIS!$A$2:$E$475,3,FALSE))</f>
        <v>ΕΠΙΣΤΗΜΗΣ ΚΑΙ ΤΕΧΝΟΛΟΓΙΑΣ ΥΛΙΚΩΝ (ΗΡΑΚΛΕΙΟ)</v>
      </c>
      <c r="E32" s="74" t="str">
        <f>IF(ISNA(VLOOKUP($C32,BASEIS!$A$2:$E$475,2,FALSE))," ",VLOOKUP($C32,BASEIS!$A$2:$E$475,2,FALSE))</f>
        <v>ΠΑΝΕΠΙΣΤΗΜΙΟ ΚΡΗΤΗΣ</v>
      </c>
      <c r="F32" s="75">
        <f>IF(ISNA(VLOOKUP($C32,BASEIS!$A$2:$E$475,4,FALSE))," ",VLOOKUP($C32,BASEIS!$A$2:$E$475,4,FALSE))</f>
        <v>10066</v>
      </c>
      <c r="G32" s="245">
        <f>IF(ISNA(VLOOKUP($C32,BASEIS!$A$2:$E$475,5,FALSE))," ",VLOOKUP($C32,BASEIS!$A$2:$E$475,5,FALSE))</f>
        <v>10794</v>
      </c>
      <c r="H32" s="64"/>
      <c r="I32" s="71">
        <f t="shared" si="1"/>
        <v>-10794</v>
      </c>
      <c r="J32" s="172">
        <f t="shared" si="2"/>
        <v>2</v>
      </c>
      <c r="K32" s="224" t="str">
        <f t="shared" si="3"/>
        <v/>
      </c>
      <c r="N32" s="65"/>
      <c r="O32" s="65"/>
      <c r="P32" s="65"/>
      <c r="Q32" s="65"/>
      <c r="R32" s="65"/>
      <c r="S32" s="65"/>
      <c r="T32" s="65"/>
      <c r="U32" s="65"/>
      <c r="V32" s="65"/>
      <c r="W32" s="65"/>
    </row>
    <row r="33" spans="1:23" ht="20.25" thickBot="1">
      <c r="A33" s="66" t="str">
        <f>IF(ISNA(VLOOKUP($C33,BASEIS!$A$2:$G$475,3,FALSE))," ",VLOOKUP($C33,BASEIS!$A$2:$G$475,7,FALSE))</f>
        <v>http://ecedu.uoi.gr/index.php</v>
      </c>
      <c r="B33" s="206" t="str">
        <f t="shared" si="0"/>
        <v>i</v>
      </c>
      <c r="C33" s="72">
        <v>156</v>
      </c>
      <c r="D33" s="73" t="str">
        <f>IF(ISNA(VLOOKUP($C33,BASEIS!$A$2:$E$475,3,FALSE))," ",VLOOKUP($C33,BASEIS!$A$2:$E$475,3,FALSE))</f>
        <v>ΠΑΙΔΑΓΩΓΙΚΟ ΝΗΠΙΑΓΩΓΩΝ (ΙΩΑΝΝΙΝΑ)</v>
      </c>
      <c r="E33" s="74" t="str">
        <f>IF(ISNA(VLOOKUP($C33,BASEIS!$A$2:$E$475,2,FALSE))," ",VLOOKUP($C33,BASEIS!$A$2:$E$475,2,FALSE))</f>
        <v>ΠΑΝΕΠΙΣΤΗΜΙΟ ΙΩΑΝΝΙΝΩΝ</v>
      </c>
      <c r="F33" s="75">
        <f>IF(ISNA(VLOOKUP($C33,BASEIS!$A$2:$E$475,4,FALSE))," ",VLOOKUP($C33,BASEIS!$A$2:$E$475,4,FALSE))</f>
        <v>9331</v>
      </c>
      <c r="G33" s="245">
        <f>IF(ISNA(VLOOKUP($C33,BASEIS!$A$2:$E$475,5,FALSE))," ",VLOOKUP($C33,BASEIS!$A$2:$E$475,5,FALSE))</f>
        <v>10833</v>
      </c>
      <c r="H33" s="64"/>
      <c r="I33" s="71">
        <f t="shared" si="1"/>
        <v>-10833</v>
      </c>
      <c r="J33" s="172">
        <f t="shared" si="2"/>
        <v>2</v>
      </c>
      <c r="K33" s="224" t="str">
        <f t="shared" si="3"/>
        <v/>
      </c>
      <c r="N33" s="65"/>
      <c r="O33" s="65"/>
      <c r="P33" s="65"/>
      <c r="Q33" s="65"/>
      <c r="R33" s="65"/>
      <c r="S33" s="65"/>
      <c r="T33" s="65"/>
      <c r="U33" s="65"/>
      <c r="V33" s="65"/>
      <c r="W33" s="65"/>
    </row>
    <row r="34" spans="1:23" ht="20.25" thickBot="1">
      <c r="A34" s="66" t="str">
        <f>IF(ISNA(VLOOKUP($C34,BASEIS!$A$2:$G$475,3,FALSE))," ",VLOOKUP($C34,BASEIS!$A$2:$G$475,7,FALSE))</f>
        <v>http://www.matersci.upatras.gr/</v>
      </c>
      <c r="B34" s="206" t="str">
        <f t="shared" si="0"/>
        <v>i</v>
      </c>
      <c r="C34" s="72">
        <v>288</v>
      </c>
      <c r="D34" s="73" t="str">
        <f>IF(ISNA(VLOOKUP($C34,BASEIS!$A$2:$E$475,3,FALSE))," ",VLOOKUP($C34,BASEIS!$A$2:$E$475,3,FALSE))</f>
        <v>ΕΠΙΣΤΗΜΗΣ ΤΩΝ ΥΛΙΚΩΝ (ΠΑΤΡΑ)</v>
      </c>
      <c r="E34" s="74" t="str">
        <f>IF(ISNA(VLOOKUP($C34,BASEIS!$A$2:$E$475,2,FALSE))," ",VLOOKUP($C34,BASEIS!$A$2:$E$475,2,FALSE))</f>
        <v>ΠΑΝΕΠΙΣΤΗΜΙΟ ΠΑΤΡΩΝ</v>
      </c>
      <c r="F34" s="75">
        <f>IF(ISNA(VLOOKUP($C34,BASEIS!$A$2:$E$475,4,FALSE))," ",VLOOKUP($C34,BASEIS!$A$2:$E$475,4,FALSE))</f>
        <v>10388</v>
      </c>
      <c r="G34" s="245">
        <f>IF(ISNA(VLOOKUP($C34,BASEIS!$A$2:$E$475,5,FALSE))," ",VLOOKUP($C34,BASEIS!$A$2:$E$475,5,FALSE))</f>
        <v>10892</v>
      </c>
      <c r="H34" s="64"/>
      <c r="I34" s="71">
        <f t="shared" si="1"/>
        <v>-10892</v>
      </c>
      <c r="J34" s="172">
        <f t="shared" si="2"/>
        <v>2</v>
      </c>
      <c r="K34" s="224" t="str">
        <f t="shared" si="3"/>
        <v/>
      </c>
      <c r="N34" s="65"/>
      <c r="O34" s="65"/>
      <c r="P34" s="65"/>
      <c r="Q34" s="65"/>
      <c r="R34" s="65"/>
      <c r="S34" s="65"/>
      <c r="T34" s="65"/>
      <c r="U34" s="65"/>
      <c r="V34" s="65"/>
      <c r="W34" s="65"/>
    </row>
    <row r="35" spans="1:23" ht="20.25" thickBot="1">
      <c r="A35" s="66" t="str">
        <f>IF(ISNA(VLOOKUP($C35,BASEIS!$A$2:$G$475,3,FALSE))," ",VLOOKUP($C35,BASEIS!$A$2:$G$475,7,FALSE))</f>
        <v>http://www.pre.aegean.gr/</v>
      </c>
      <c r="B35" s="206" t="str">
        <f t="shared" si="0"/>
        <v>i</v>
      </c>
      <c r="C35" s="72">
        <v>143</v>
      </c>
      <c r="D35" s="73" t="str">
        <f>IF(ISNA(VLOOKUP($C35,BASEIS!$A$2:$E$475,3,FALSE))," ",VLOOKUP($C35,BASEIS!$A$2:$E$475,3,FALSE))</f>
        <v>ΠΑΙΔΑΓΩΓΙΚΟ ΔΗΜΟΤΙΚΗΣ ΕΚΠΑΙΔΕΥΣΗΣ (ΡΟΔΟΣ)</v>
      </c>
      <c r="E35" s="74" t="str">
        <f>IF(ISNA(VLOOKUP($C35,BASEIS!$A$2:$E$475,2,FALSE))," ",VLOOKUP($C35,BASEIS!$A$2:$E$475,2,FALSE))</f>
        <v>ΠΑΝΕΠΙΣΤΗΜΙΟ ΑΙΓΑΙΟΥ</v>
      </c>
      <c r="F35" s="75">
        <f>IF(ISNA(VLOOKUP($C35,BASEIS!$A$2:$E$475,4,FALSE))," ",VLOOKUP($C35,BASEIS!$A$2:$E$475,4,FALSE))</f>
        <v>9887</v>
      </c>
      <c r="G35" s="245">
        <f>IF(ISNA(VLOOKUP($C35,BASEIS!$A$2:$E$475,5,FALSE))," ",VLOOKUP($C35,BASEIS!$A$2:$E$475,5,FALSE))</f>
        <v>10992</v>
      </c>
      <c r="H35" s="64"/>
      <c r="I35" s="71">
        <f t="shared" si="1"/>
        <v>-10992</v>
      </c>
      <c r="J35" s="172">
        <f t="shared" si="2"/>
        <v>2</v>
      </c>
      <c r="K35" s="224" t="str">
        <f t="shared" si="3"/>
        <v/>
      </c>
      <c r="N35" s="65"/>
      <c r="O35" s="65"/>
      <c r="P35" s="65"/>
      <c r="Q35" s="65"/>
      <c r="R35" s="65"/>
      <c r="S35" s="65"/>
      <c r="T35" s="65"/>
      <c r="U35" s="65"/>
      <c r="V35" s="65"/>
      <c r="W35" s="65"/>
    </row>
    <row r="36" spans="1:23" ht="20.25" thickBot="1">
      <c r="A36" s="66" t="str">
        <f>IF(ISNA(VLOOKUP($C36,BASEIS!$A$2:$G$475,3,FALSE))," ",VLOOKUP($C36,BASEIS!$A$2:$G$475,7,FALSE))</f>
        <v>http://www.aegean.gr/environment/</v>
      </c>
      <c r="B36" s="206" t="str">
        <f t="shared" si="0"/>
        <v>i</v>
      </c>
      <c r="C36" s="72">
        <v>276</v>
      </c>
      <c r="D36" s="73" t="str">
        <f>IF(ISNA(VLOOKUP($C36,BASEIS!$A$2:$E$475,3,FALSE))," ",VLOOKUP($C36,BASEIS!$A$2:$E$475,3,FALSE))</f>
        <v>ΠΕΡΙΒΑΛΛΟΝΤΟΣ (ΜΥΤΙΛΗΝΗ)</v>
      </c>
      <c r="E36" s="74" t="str">
        <f>IF(ISNA(VLOOKUP($C36,BASEIS!$A$2:$E$475,2,FALSE))," ",VLOOKUP($C36,BASEIS!$A$2:$E$475,2,FALSE))</f>
        <v>ΠΑΝΕΠΙΣΤΗΜΙΟ ΑΙΓΑΙΟΥ</v>
      </c>
      <c r="F36" s="75">
        <f>IF(ISNA(VLOOKUP($C36,BASEIS!$A$2:$E$475,4,FALSE))," ",VLOOKUP($C36,BASEIS!$A$2:$E$475,4,FALSE))</f>
        <v>8082</v>
      </c>
      <c r="G36" s="245">
        <f>IF(ISNA(VLOOKUP($C36,BASEIS!$A$2:$E$475,5,FALSE))," ",VLOOKUP($C36,BASEIS!$A$2:$E$475,5,FALSE))</f>
        <v>11005</v>
      </c>
      <c r="H36" s="64"/>
      <c r="I36" s="71">
        <f t="shared" si="1"/>
        <v>-11005</v>
      </c>
      <c r="J36" s="172">
        <f t="shared" si="2"/>
        <v>2</v>
      </c>
      <c r="K36" s="224" t="str">
        <f t="shared" si="3"/>
        <v/>
      </c>
      <c r="N36" s="65"/>
      <c r="O36" s="65"/>
      <c r="P36" s="65"/>
      <c r="Q36" s="65"/>
      <c r="R36" s="65"/>
      <c r="S36" s="65"/>
      <c r="T36" s="65"/>
      <c r="U36" s="65"/>
      <c r="V36" s="65"/>
      <c r="W36" s="65"/>
    </row>
    <row r="37" spans="1:23" ht="20.25" thickBot="1">
      <c r="A37" s="66" t="str">
        <f>IF(ISNA(VLOOKUP($C37,BASEIS!$A$2:$G$475,3,FALSE))," ",VLOOKUP($C37,BASEIS!$A$2:$G$475,7,FALSE))</f>
        <v>http://www.geology.upatras.gr/</v>
      </c>
      <c r="B37" s="206" t="str">
        <f t="shared" si="0"/>
        <v>i</v>
      </c>
      <c r="C37" s="72">
        <v>287</v>
      </c>
      <c r="D37" s="73" t="str">
        <f>IF(ISNA(VLOOKUP($C37,BASEIS!$A$2:$E$475,3,FALSE))," ",VLOOKUP($C37,BASEIS!$A$2:$E$475,3,FALSE))</f>
        <v>ΓΕΩΛΟΓΙΑΣ (ΠΑΤΡΑ)</v>
      </c>
      <c r="E37" s="74" t="str">
        <f>IF(ISNA(VLOOKUP($C37,BASEIS!$A$2:$E$475,2,FALSE))," ",VLOOKUP($C37,BASEIS!$A$2:$E$475,2,FALSE))</f>
        <v>ΠΑΝΕΠΙΣΤΗΜΙΟ ΠΑΤΡΩΝ</v>
      </c>
      <c r="F37" s="75">
        <f>IF(ISNA(VLOOKUP($C37,BASEIS!$A$2:$E$475,4,FALSE))," ",VLOOKUP($C37,BASEIS!$A$2:$E$475,4,FALSE))</f>
        <v>10887</v>
      </c>
      <c r="G37" s="245">
        <f>IF(ISNA(VLOOKUP($C37,BASEIS!$A$2:$E$475,5,FALSE))," ",VLOOKUP($C37,BASEIS!$A$2:$E$475,5,FALSE))</f>
        <v>11020</v>
      </c>
      <c r="H37" s="64"/>
      <c r="I37" s="71">
        <f t="shared" si="1"/>
        <v>-11020</v>
      </c>
      <c r="J37" s="172">
        <f t="shared" si="2"/>
        <v>2</v>
      </c>
      <c r="K37" s="224" t="str">
        <f t="shared" si="3"/>
        <v/>
      </c>
      <c r="N37" s="65"/>
      <c r="O37" s="65"/>
      <c r="P37" s="65"/>
      <c r="Q37" s="65"/>
      <c r="R37" s="65"/>
      <c r="S37" s="65"/>
      <c r="T37" s="65"/>
      <c r="U37" s="65"/>
      <c r="V37" s="65"/>
      <c r="W37" s="65"/>
    </row>
    <row r="38" spans="1:23" ht="20.25" thickBot="1">
      <c r="A38" s="66" t="str">
        <f>IF(ISNA(VLOOKUP($C38,BASEIS!$A$2:$G$475,3,FALSE))," ",VLOOKUP($C38,BASEIS!$A$2:$G$475,7,FALSE))</f>
        <v>http://www.env.uwg.gr/</v>
      </c>
      <c r="B38" s="206" t="str">
        <f t="shared" si="0"/>
        <v>i</v>
      </c>
      <c r="C38" s="72">
        <v>271</v>
      </c>
      <c r="D38" s="73" t="str">
        <f>IF(ISNA(VLOOKUP($C38,BASEIS!$A$2:$E$475,3,FALSE))," ",VLOOKUP($C38,BASEIS!$A$2:$E$475,3,FALSE))</f>
        <v>ΔΙΑΧΕΙΡΙΣΗΣ ΠΕΡΙΒΑΛΛΟΝΤΟΣ ΚΑΙ ΦΥΣΙΚΩΝ ΠΟΡΩΝ (ΑΓΡΙΝΙΟ)</v>
      </c>
      <c r="E38" s="74" t="str">
        <f>IF(ISNA(VLOOKUP($C38,BASEIS!$A$2:$E$475,2,FALSE))," ",VLOOKUP($C38,BASEIS!$A$2:$E$475,2,FALSE))</f>
        <v>ΠΑΝΕΠΙΣΤΗΜΙΟ ΠΑΤΡΩΝ</v>
      </c>
      <c r="F38" s="75">
        <f>IF(ISNA(VLOOKUP($C38,BASEIS!$A$2:$E$475,4,FALSE))," ",VLOOKUP($C38,BASEIS!$A$2:$E$475,4,FALSE))</f>
        <v>11719</v>
      </c>
      <c r="G38" s="245">
        <f>IF(ISNA(VLOOKUP($C38,BASEIS!$A$2:$E$475,5,FALSE))," ",VLOOKUP($C38,BASEIS!$A$2:$E$475,5,FALSE))</f>
        <v>11103</v>
      </c>
      <c r="H38" s="64"/>
      <c r="I38" s="71">
        <f t="shared" si="1"/>
        <v>-11103</v>
      </c>
      <c r="J38" s="172">
        <f t="shared" si="2"/>
        <v>2</v>
      </c>
      <c r="K38" s="224" t="str">
        <f t="shared" si="3"/>
        <v/>
      </c>
      <c r="N38" s="65"/>
      <c r="O38" s="65"/>
      <c r="P38" s="65"/>
      <c r="Q38" s="65"/>
      <c r="R38" s="65"/>
      <c r="S38" s="65"/>
      <c r="T38" s="65"/>
      <c r="U38" s="65"/>
      <c r="V38" s="65"/>
      <c r="W38" s="65"/>
    </row>
    <row r="39" spans="1:23" ht="20.25" thickBot="1">
      <c r="A39" s="66" t="str">
        <f>IF(ISNA(VLOOKUP($C39,BASEIS!$A$2:$G$475,3,FALSE))," ",VLOOKUP($C39,BASEIS!$A$2:$G$475,7,FALSE))</f>
        <v>http://www.geo.hua.gr/</v>
      </c>
      <c r="B39" s="206" t="str">
        <f t="shared" si="0"/>
        <v>i</v>
      </c>
      <c r="C39" s="72">
        <v>356</v>
      </c>
      <c r="D39" s="73" t="str">
        <f>IF(ISNA(VLOOKUP($C39,BASEIS!$A$2:$E$475,3,FALSE))," ",VLOOKUP($C39,BASEIS!$A$2:$E$475,3,FALSE))</f>
        <v>ΓΕΩΓΡΑΦΙΑΣ (ΑΘΗΝΑ)</v>
      </c>
      <c r="E39" s="74" t="str">
        <f>IF(ISNA(VLOOKUP($C39,BASEIS!$A$2:$E$475,2,FALSE))," ",VLOOKUP($C39,BASEIS!$A$2:$E$475,2,FALSE))</f>
        <v>ΧΑΡΟΚΟΠΕΙΟ ΠΑΝΕΠΙΣΤΗΜΙΟ</v>
      </c>
      <c r="F39" s="75">
        <f>IF(ISNA(VLOOKUP($C39,BASEIS!$A$2:$E$475,4,FALSE))," ",VLOOKUP($C39,BASEIS!$A$2:$E$475,4,FALSE))</f>
        <v>11324</v>
      </c>
      <c r="G39" s="245">
        <f>IF(ISNA(VLOOKUP($C39,BASEIS!$A$2:$E$475,5,FALSE))," ",VLOOKUP($C39,BASEIS!$A$2:$E$475,5,FALSE))</f>
        <v>11188</v>
      </c>
      <c r="H39" s="64"/>
      <c r="I39" s="71">
        <f t="shared" si="1"/>
        <v>-11188</v>
      </c>
      <c r="J39" s="172">
        <f t="shared" si="2"/>
        <v>2</v>
      </c>
      <c r="K39" s="224" t="str">
        <f t="shared" si="3"/>
        <v/>
      </c>
      <c r="N39" s="65"/>
      <c r="O39" s="65"/>
      <c r="P39" s="65"/>
      <c r="Q39" s="65"/>
      <c r="R39" s="65"/>
      <c r="S39" s="65"/>
      <c r="T39" s="65"/>
      <c r="U39" s="65"/>
      <c r="V39" s="65"/>
      <c r="W39" s="65"/>
    </row>
    <row r="40" spans="1:23" ht="20.25" thickBot="1">
      <c r="A40" s="66" t="str">
        <f>IF(ISNA(VLOOKUP($C40,BASEIS!$A$2:$G$475,3,FALSE))," ",VLOOKUP($C40,BASEIS!$A$2:$G$475,7,FALSE))</f>
        <v>http://www.mred.tuc.gr/</v>
      </c>
      <c r="B40" s="206" t="str">
        <f t="shared" si="0"/>
        <v>i</v>
      </c>
      <c r="C40" s="72">
        <v>242</v>
      </c>
      <c r="D40" s="73" t="str">
        <f>IF(ISNA(VLOOKUP($C40,BASEIS!$A$2:$E$475,3,FALSE))," ",VLOOKUP($C40,BASEIS!$A$2:$E$475,3,FALSE))</f>
        <v>ΜΗΧΑΝΙΚΩΝ ΟΡΥΚΤΩΝ ΠΟΡΩΝ (ΧΑΝΙΑ)</v>
      </c>
      <c r="E40" s="74" t="str">
        <f>IF(ISNA(VLOOKUP($C40,BASEIS!$A$2:$E$475,2,FALSE))," ",VLOOKUP($C40,BASEIS!$A$2:$E$475,2,FALSE))</f>
        <v>ΠΟΛΥΤΕΧΝΕΙΟ ΚΡΗΤΗΣ</v>
      </c>
      <c r="F40" s="75">
        <f>IF(ISNA(VLOOKUP($C40,BASEIS!$A$2:$E$475,4,FALSE))," ",VLOOKUP($C40,BASEIS!$A$2:$E$475,4,FALSE))</f>
        <v>10758</v>
      </c>
      <c r="G40" s="245">
        <f>IF(ISNA(VLOOKUP($C40,BASEIS!$A$2:$E$475,5,FALSE))," ",VLOOKUP($C40,BASEIS!$A$2:$E$475,5,FALSE))</f>
        <v>11288</v>
      </c>
      <c r="H40" s="64"/>
      <c r="I40" s="71">
        <f t="shared" si="1"/>
        <v>-11288</v>
      </c>
      <c r="J40" s="172">
        <f t="shared" si="2"/>
        <v>2</v>
      </c>
      <c r="K40" s="224" t="str">
        <f t="shared" si="3"/>
        <v/>
      </c>
      <c r="N40" s="65"/>
      <c r="O40" s="65"/>
      <c r="P40" s="65"/>
      <c r="Q40" s="65"/>
      <c r="R40" s="65"/>
      <c r="S40" s="65"/>
      <c r="T40" s="65"/>
      <c r="U40" s="65"/>
      <c r="V40" s="65"/>
      <c r="W40" s="65"/>
    </row>
    <row r="41" spans="1:23" ht="20.25" thickBot="1">
      <c r="A41" s="66" t="str">
        <f>IF(ISNA(VLOOKUP($C41,BASEIS!$A$2:$G$475,3,FALSE))," ",VLOOKUP($C41,BASEIS!$A$2:$G$475,7,FALSE))</f>
        <v>http://www.ece.uth.gr/</v>
      </c>
      <c r="B41" s="206" t="str">
        <f t="shared" si="0"/>
        <v>i</v>
      </c>
      <c r="C41" s="72">
        <v>166</v>
      </c>
      <c r="D41" s="73" t="str">
        <f>IF(ISNA(VLOOKUP($C41,BASEIS!$A$2:$E$475,3,FALSE))," ",VLOOKUP($C41,BASEIS!$A$2:$E$475,3,FALSE))</f>
        <v>ΠΑΙΔΑΓΩΓΙΚΟ ΠΡΟΣΧΟΛΙΚΗΣ ΕΚΠΑΙΔΕΥΣΗΣ (ΒΟΛΟΣ)</v>
      </c>
      <c r="E41" s="74" t="str">
        <f>IF(ISNA(VLOOKUP($C41,BASEIS!$A$2:$E$475,2,FALSE))," ",VLOOKUP($C41,BASEIS!$A$2:$E$475,2,FALSE))</f>
        <v>ΠΑΝΕΠΙΣΤΗΜΙΟ ΘΕΣΣΑΛΙΑΣ</v>
      </c>
      <c r="F41" s="75">
        <f>IF(ISNA(VLOOKUP($C41,BASEIS!$A$2:$E$475,4,FALSE))," ",VLOOKUP($C41,BASEIS!$A$2:$E$475,4,FALSE))</f>
        <v>9994</v>
      </c>
      <c r="G41" s="245">
        <f>IF(ISNA(VLOOKUP($C41,BASEIS!$A$2:$E$475,5,FALSE))," ",VLOOKUP($C41,BASEIS!$A$2:$E$475,5,FALSE))</f>
        <v>11414</v>
      </c>
      <c r="H41" s="64"/>
      <c r="I41" s="71">
        <f t="shared" si="1"/>
        <v>-11414</v>
      </c>
      <c r="J41" s="172">
        <f t="shared" si="2"/>
        <v>2</v>
      </c>
      <c r="K41" s="224" t="str">
        <f t="shared" si="3"/>
        <v/>
      </c>
      <c r="N41" s="65"/>
      <c r="O41" s="65"/>
      <c r="P41" s="65"/>
      <c r="Q41" s="65"/>
      <c r="R41" s="65"/>
      <c r="S41" s="65"/>
      <c r="T41" s="65"/>
      <c r="U41" s="65"/>
      <c r="V41" s="65"/>
      <c r="W41" s="65"/>
    </row>
    <row r="42" spans="1:23" ht="20.25" thickBot="1">
      <c r="A42" s="66" t="str">
        <f>IF(ISNA(VLOOKUP($C42,BASEIS!$A$2:$G$475,3,FALSE))," ",VLOOKUP($C42,BASEIS!$A$2:$G$475,7,FALSE))</f>
        <v>http://www.eled.uowm.gr</v>
      </c>
      <c r="B42" s="206" t="str">
        <f t="shared" si="0"/>
        <v>i</v>
      </c>
      <c r="C42" s="72">
        <v>334</v>
      </c>
      <c r="D42" s="73" t="str">
        <f>IF(ISNA(VLOOKUP($C42,BASEIS!$A$2:$E$475,3,FALSE))," ",VLOOKUP($C42,BASEIS!$A$2:$E$475,3,FALSE))</f>
        <v>ΠΑΙΔΑΓΩΓΙΚΟ ΔΗΜΟΤΙΚΗΣ ΕΚΠΑΙΔΕΥΣΗΣ (ΦΛΩΡΙΝΑ)</v>
      </c>
      <c r="E42" s="74" t="str">
        <f>IF(ISNA(VLOOKUP($C42,BASEIS!$A$2:$E$475,2,FALSE))," ",VLOOKUP($C42,BASEIS!$A$2:$E$475,2,FALSE))</f>
        <v>ΠΑΝΕΠΙΣΤΗΜΙΟ ΔΥΤΙΚΗΣ ΜΑΚΕΔΟΝΙΑΣ</v>
      </c>
      <c r="F42" s="75">
        <f>IF(ISNA(VLOOKUP($C42,BASEIS!$A$2:$E$475,4,FALSE))," ",VLOOKUP($C42,BASEIS!$A$2:$E$475,4,FALSE))</f>
        <v>10228</v>
      </c>
      <c r="G42" s="245">
        <f>IF(ISNA(VLOOKUP($C42,BASEIS!$A$2:$E$475,5,FALSE))," ",VLOOKUP($C42,BASEIS!$A$2:$E$475,5,FALSE))</f>
        <v>11444</v>
      </c>
      <c r="H42" s="64"/>
      <c r="I42" s="71">
        <f t="shared" si="1"/>
        <v>-11444</v>
      </c>
      <c r="J42" s="172">
        <f t="shared" si="2"/>
        <v>2</v>
      </c>
      <c r="K42" s="224" t="str">
        <f t="shared" si="3"/>
        <v/>
      </c>
      <c r="N42" s="65"/>
      <c r="O42" s="65"/>
      <c r="P42" s="65"/>
      <c r="Q42" s="65"/>
      <c r="R42" s="65"/>
      <c r="S42" s="65"/>
      <c r="T42" s="65"/>
      <c r="U42" s="65"/>
      <c r="V42" s="65"/>
      <c r="W42" s="65"/>
    </row>
    <row r="43" spans="1:23" ht="20.25" thickBot="1">
      <c r="A43" s="66" t="str">
        <f>IF(ISNA(VLOOKUP($C43,BASEIS!$A$2:$G$475,3,FALSE))," ",VLOOKUP($C43,BASEIS!$A$2:$G$475,7,FALSE))</f>
        <v>http://enveng.uowm.gr/</v>
      </c>
      <c r="B43" s="206" t="str">
        <f t="shared" si="0"/>
        <v>i</v>
      </c>
      <c r="C43" s="72">
        <v>778</v>
      </c>
      <c r="D43" s="73" t="str">
        <f>IF(ISNA(VLOOKUP($C43,BASEIS!$A$2:$E$475,3,FALSE))," ",VLOOKUP($C43,BASEIS!$A$2:$E$475,3,FALSE))</f>
        <v>ΜΗΧΑΝΙΚΩΝ ΠΕΡΙΒΑΛΛΟΝΤΟΣ (ΚΟΖΑΝΗ)</v>
      </c>
      <c r="E43" s="74" t="str">
        <f>IF(ISNA(VLOOKUP($C43,BASEIS!$A$2:$E$475,2,FALSE))," ",VLOOKUP($C43,BASEIS!$A$2:$E$475,2,FALSE))</f>
        <v>ΠΑΝΕΠΙΣΤΗΜΙΟ ΔΥΤΙΚΗΣ ΜΑΚΕΔΟΝΙΑΣ</v>
      </c>
      <c r="F43" s="75">
        <f>IF(ISNA(VLOOKUP($C43,BASEIS!$A$2:$E$475,4,FALSE))," ",VLOOKUP($C43,BASEIS!$A$2:$E$475,4,FALSE))</f>
        <v>11008</v>
      </c>
      <c r="G43" s="245">
        <f>IF(ISNA(VLOOKUP($C43,BASEIS!$A$2:$E$475,5,FALSE))," ",VLOOKUP($C43,BASEIS!$A$2:$E$475,5,FALSE))</f>
        <v>11585</v>
      </c>
      <c r="H43" s="64"/>
      <c r="I43" s="71">
        <f t="shared" si="1"/>
        <v>-11585</v>
      </c>
      <c r="J43" s="172">
        <f t="shared" si="2"/>
        <v>2</v>
      </c>
      <c r="K43" s="224" t="str">
        <f t="shared" si="3"/>
        <v/>
      </c>
      <c r="N43" s="65"/>
      <c r="O43" s="65"/>
      <c r="P43" s="65"/>
      <c r="Q43" s="65"/>
      <c r="R43" s="65"/>
      <c r="S43" s="65"/>
      <c r="T43" s="65"/>
      <c r="U43" s="65"/>
      <c r="V43" s="65"/>
      <c r="W43" s="65"/>
    </row>
    <row r="44" spans="1:23" ht="20.25" thickBot="1">
      <c r="A44" s="66" t="str">
        <f>IF(ISNA(VLOOKUP($C44,BASEIS!$A$2:$G$475,3,FALSE))," ",VLOOKUP($C44,BASEIS!$A$2:$G$475,7,FALSE))</f>
        <v>http://www.eled.duth.gr/</v>
      </c>
      <c r="B44" s="206" t="str">
        <f t="shared" si="0"/>
        <v>i</v>
      </c>
      <c r="C44" s="72">
        <v>142</v>
      </c>
      <c r="D44" s="73" t="str">
        <f>IF(ISNA(VLOOKUP($C44,BASEIS!$A$2:$E$475,3,FALSE))," ",VLOOKUP($C44,BASEIS!$A$2:$E$475,3,FALSE))</f>
        <v>ΠΑΙΔΑΓΩΓΙΚΟ ΔΗΜΟΤΙΚΗΣ ΕΚΠΑΙΔΕΥΣΗΣ (ΑΛΕΞΑΝΔΡΟΥΠΟΛΗ)</v>
      </c>
      <c r="E44" s="74" t="str">
        <f>IF(ISNA(VLOOKUP($C44,BASEIS!$A$2:$E$475,2,FALSE))," ",VLOOKUP($C44,BASEIS!$A$2:$E$475,2,FALSE))</f>
        <v>ΔΗΜΟΚΡΙΤΕΙΟ ΠΑΝΕΠΙΣΤΗΜΙΟ ΘΡΑΚΗΣ</v>
      </c>
      <c r="F44" s="75">
        <f>IF(ISNA(VLOOKUP($C44,BASEIS!$A$2:$E$475,4,FALSE))," ",VLOOKUP($C44,BASEIS!$A$2:$E$475,4,FALSE))</f>
        <v>10327</v>
      </c>
      <c r="G44" s="245">
        <f>IF(ISNA(VLOOKUP($C44,BASEIS!$A$2:$E$475,5,FALSE))," ",VLOOKUP($C44,BASEIS!$A$2:$E$475,5,FALSE))</f>
        <v>11613</v>
      </c>
      <c r="H44" s="64"/>
      <c r="I44" s="71">
        <f t="shared" si="1"/>
        <v>-11613</v>
      </c>
      <c r="J44" s="172">
        <f t="shared" si="2"/>
        <v>2</v>
      </c>
      <c r="K44" s="224" t="str">
        <f t="shared" si="3"/>
        <v/>
      </c>
      <c r="N44" s="65"/>
      <c r="O44" s="65"/>
      <c r="P44" s="65"/>
      <c r="Q44" s="65"/>
      <c r="R44" s="65"/>
      <c r="S44" s="65"/>
      <c r="T44" s="65"/>
      <c r="U44" s="65"/>
      <c r="V44" s="65"/>
      <c r="W44" s="65"/>
    </row>
    <row r="45" spans="1:23" ht="20.25" thickBot="1">
      <c r="A45" s="66" t="str">
        <f>IF(ISNA(VLOOKUP($C45,BASEIS!$A$2:$G$475,3,FALSE))," ",VLOOKUP($C45,BASEIS!$A$2:$G$475,7,FALSE))</f>
        <v>http://www.prd.uth.gr/</v>
      </c>
      <c r="B45" s="206" t="str">
        <f t="shared" si="0"/>
        <v>i</v>
      </c>
      <c r="C45" s="72">
        <v>228</v>
      </c>
      <c r="D45" s="73" t="str">
        <f>IF(ISNA(VLOOKUP($C45,BASEIS!$A$2:$E$475,3,FALSE))," ",VLOOKUP($C45,BASEIS!$A$2:$E$475,3,FALSE))</f>
        <v>ΜΗΧΑΝΙΚΩΝ ΧΩΡΟΤΑΞΙΑΣ, ΠΟΛΕΟΔΟΜΙΑΣ ΚΑΙ ΠΕΡΙΦΕΡΕΙΑΚΗΣ ΑΝΑΠΤΥΞΗΣ (ΒΟΛΟΣ)</v>
      </c>
      <c r="E45" s="74" t="str">
        <f>IF(ISNA(VLOOKUP($C45,BASEIS!$A$2:$E$475,2,FALSE))," ",VLOOKUP($C45,BASEIS!$A$2:$E$475,2,FALSE))</f>
        <v>ΠΑΝΕΠΙΣΤΗΜΙΟ ΘΕΣΣΑΛΙΑΣ</v>
      </c>
      <c r="F45" s="75">
        <f>IF(ISNA(VLOOKUP($C45,BASEIS!$A$2:$E$475,4,FALSE))," ",VLOOKUP($C45,BASEIS!$A$2:$E$475,4,FALSE))</f>
        <v>11625</v>
      </c>
      <c r="G45" s="245">
        <f>IF(ISNA(VLOOKUP($C45,BASEIS!$A$2:$E$475,5,FALSE))," ",VLOOKUP($C45,BASEIS!$A$2:$E$475,5,FALSE))</f>
        <v>11754</v>
      </c>
      <c r="H45" s="64"/>
      <c r="I45" s="71">
        <f t="shared" si="1"/>
        <v>-11754</v>
      </c>
      <c r="J45" s="172">
        <f t="shared" si="2"/>
        <v>2</v>
      </c>
      <c r="K45" s="224" t="str">
        <f t="shared" si="3"/>
        <v/>
      </c>
      <c r="N45" s="65"/>
      <c r="O45" s="65"/>
      <c r="P45" s="65"/>
      <c r="Q45" s="65"/>
      <c r="R45" s="65"/>
      <c r="S45" s="65"/>
      <c r="T45" s="65"/>
      <c r="U45" s="65"/>
      <c r="V45" s="65"/>
      <c r="W45" s="65"/>
    </row>
    <row r="46" spans="1:23" ht="20.25" thickBot="1">
      <c r="A46" s="66" t="str">
        <f>IF(ISNA(VLOOKUP($C46,BASEIS!$A$2:$G$475,3,FALSE))," ",VLOOKUP($C46,BASEIS!$A$2:$G$475,7,FALSE))</f>
        <v>http://www.ecedu.upatras.gr/</v>
      </c>
      <c r="B46" s="206" t="str">
        <f t="shared" si="0"/>
        <v>i</v>
      </c>
      <c r="C46" s="72">
        <v>136</v>
      </c>
      <c r="D46" s="73" t="str">
        <f>IF(ISNA(VLOOKUP($C46,BASEIS!$A$2:$E$475,3,FALSE))," ",VLOOKUP($C46,BASEIS!$A$2:$E$475,3,FALSE))</f>
        <v>ΕΠΙΣΤΗΜΩΝ ΤΗΣ ΕΚΠΑΙΔΕΥΣΗΣ ΚΑΙ ΤΗΣ ΑΓΩΓΗΣ ΣΤΗΝ ΠΡΟΣΧΟΛΙΚΗ ΗΛΙΚΙΑ (ΠΑΤΡΑ)</v>
      </c>
      <c r="E46" s="74" t="str">
        <f>IF(ISNA(VLOOKUP($C46,BASEIS!$A$2:$E$475,2,FALSE))," ",VLOOKUP($C46,BASEIS!$A$2:$E$475,2,FALSE))</f>
        <v>ΠΑΝΕΠΙΣΤΗΜΙΟ ΠΑΤΡΩΝ</v>
      </c>
      <c r="F46" s="75">
        <f>IF(ISNA(VLOOKUP($C46,BASEIS!$A$2:$E$475,4,FALSE))," ",VLOOKUP($C46,BASEIS!$A$2:$E$475,4,FALSE))</f>
        <v>10396</v>
      </c>
      <c r="G46" s="245">
        <f>IF(ISNA(VLOOKUP($C46,BASEIS!$A$2:$E$475,5,FALSE))," ",VLOOKUP($C46,BASEIS!$A$2:$E$475,5,FALSE))</f>
        <v>11815</v>
      </c>
      <c r="H46" s="64"/>
      <c r="I46" s="71">
        <f t="shared" si="1"/>
        <v>-11815</v>
      </c>
      <c r="J46" s="172">
        <f t="shared" si="2"/>
        <v>2</v>
      </c>
      <c r="K46" s="224" t="str">
        <f t="shared" si="3"/>
        <v/>
      </c>
      <c r="N46" s="65"/>
      <c r="O46" s="65"/>
      <c r="P46" s="65"/>
      <c r="Q46" s="65"/>
      <c r="R46" s="65"/>
      <c r="S46" s="65"/>
      <c r="T46" s="65"/>
      <c r="U46" s="65"/>
      <c r="V46" s="65"/>
      <c r="W46" s="65"/>
    </row>
    <row r="47" spans="1:23" ht="20.25" thickBot="1">
      <c r="A47" s="66" t="str">
        <f>IF(ISNA(VLOOKUP($C47,BASEIS!$A$2:$G$475,3,FALSE))," ",VLOOKUP($C47,BASEIS!$A$2:$G$475,7,FALSE))</f>
        <v>http://www.env.duth.gr/</v>
      </c>
      <c r="B47" s="206" t="str">
        <f t="shared" si="0"/>
        <v>i</v>
      </c>
      <c r="C47" s="72">
        <v>476</v>
      </c>
      <c r="D47" s="73" t="str">
        <f>IF(ISNA(VLOOKUP($C47,BASEIS!$A$2:$E$475,3,FALSE))," ",VLOOKUP($C47,BASEIS!$A$2:$E$475,3,FALSE))</f>
        <v>ΜΗΧΑΝΙΚΩΝ ΠΕΡΙΒΑΛΛΟΝΤΟΣ (ΞΑΝΘΗ)</v>
      </c>
      <c r="E47" s="74" t="str">
        <f>IF(ISNA(VLOOKUP($C47,BASEIS!$A$2:$E$475,2,FALSE))," ",VLOOKUP($C47,BASEIS!$A$2:$E$475,2,FALSE))</f>
        <v>ΔΗΜΟΚΡΙΤΕΙΟ ΠΑΝΕΠΙΣΤΗΜΙΟ ΘΡΑΚΗΣ</v>
      </c>
      <c r="F47" s="75">
        <f>IF(ISNA(VLOOKUP($C47,BASEIS!$A$2:$E$475,4,FALSE))," ",VLOOKUP($C47,BASEIS!$A$2:$E$475,4,FALSE))</f>
        <v>11417</v>
      </c>
      <c r="G47" s="245">
        <f>IF(ISNA(VLOOKUP($C47,BASEIS!$A$2:$E$475,5,FALSE))," ",VLOOKUP($C47,BASEIS!$A$2:$E$475,5,FALSE))</f>
        <v>11884</v>
      </c>
      <c r="H47" s="64"/>
      <c r="I47" s="71">
        <f t="shared" si="1"/>
        <v>-11884</v>
      </c>
      <c r="J47" s="172">
        <f t="shared" si="2"/>
        <v>2</v>
      </c>
      <c r="K47" s="224" t="str">
        <f t="shared" si="3"/>
        <v/>
      </c>
      <c r="N47" s="65"/>
      <c r="O47" s="65"/>
      <c r="P47" s="65"/>
      <c r="Q47" s="65"/>
      <c r="R47" s="65"/>
      <c r="S47" s="65"/>
      <c r="T47" s="65"/>
      <c r="U47" s="65"/>
      <c r="V47" s="65"/>
      <c r="W47" s="65"/>
    </row>
    <row r="48" spans="1:23" ht="20.25" thickBot="1">
      <c r="A48" s="66" t="str">
        <f>IF(ISNA(VLOOKUP($C48,BASEIS!$A$2:$G$475,3,FALSE))," ",VLOOKUP($C48,BASEIS!$A$2:$G$475,7,FALSE))</f>
        <v>http://di.ionio.gr/</v>
      </c>
      <c r="B48" s="206" t="str">
        <f t="shared" si="0"/>
        <v>i</v>
      </c>
      <c r="C48" s="72">
        <v>366</v>
      </c>
      <c r="D48" s="73" t="str">
        <f>IF(ISNA(VLOOKUP($C48,BASEIS!$A$2:$E$475,3,FALSE))," ",VLOOKUP($C48,BASEIS!$A$2:$E$475,3,FALSE))</f>
        <v>ΠΛΗΡΟΦΟΡΙΚΗΣ (ΚΕΡΚΥΡΑ)</v>
      </c>
      <c r="E48" s="74" t="str">
        <f>IF(ISNA(VLOOKUP($C48,BASEIS!$A$2:$E$475,2,FALSE))," ",VLOOKUP($C48,BASEIS!$A$2:$E$475,2,FALSE))</f>
        <v>ΙΟΝΙΟ ΠΑΝΕΠΙΣΤΗΜΙΟ</v>
      </c>
      <c r="F48" s="75">
        <f>IF(ISNA(VLOOKUP($C48,BASEIS!$A$2:$E$475,4,FALSE))," ",VLOOKUP($C48,BASEIS!$A$2:$E$475,4,FALSE))</f>
        <v>11846</v>
      </c>
      <c r="G48" s="245">
        <f>IF(ISNA(VLOOKUP($C48,BASEIS!$A$2:$E$475,5,FALSE))," ",VLOOKUP($C48,BASEIS!$A$2:$E$475,5,FALSE))</f>
        <v>11926</v>
      </c>
      <c r="H48" s="64"/>
      <c r="I48" s="71">
        <f t="shared" si="1"/>
        <v>-11926</v>
      </c>
      <c r="J48" s="172">
        <f t="shared" si="2"/>
        <v>2</v>
      </c>
      <c r="K48" s="224" t="str">
        <f t="shared" si="3"/>
        <v/>
      </c>
      <c r="N48" s="65"/>
      <c r="O48" s="65"/>
      <c r="P48" s="65"/>
      <c r="Q48" s="65"/>
      <c r="R48" s="65"/>
      <c r="S48" s="65"/>
      <c r="T48" s="65"/>
      <c r="U48" s="65"/>
      <c r="V48" s="65"/>
      <c r="W48" s="65"/>
    </row>
    <row r="49" spans="1:23" ht="20.25" thickBot="1">
      <c r="A49" s="66" t="str">
        <f>IF(ISNA(VLOOKUP($C49,BASEIS!$A$2:$G$475,3,FALSE))," ",VLOOKUP($C49,BASEIS!$A$2:$G$475,7,FALSE))</f>
        <v>http://www.math.aegean.gr/</v>
      </c>
      <c r="B49" s="206" t="str">
        <f t="shared" si="0"/>
        <v>i</v>
      </c>
      <c r="C49" s="72">
        <v>252</v>
      </c>
      <c r="D49" s="73" t="str">
        <f>IF(ISNA(VLOOKUP($C49,BASEIS!$A$2:$E$475,3,FALSE))," ",VLOOKUP($C49,BASEIS!$A$2:$E$475,3,FALSE))</f>
        <v>ΜΑΘΗΜΑΤΙΚΩΝ (ΣΑΜΟΣ)</v>
      </c>
      <c r="E49" s="74" t="str">
        <f>IF(ISNA(VLOOKUP($C49,BASEIS!$A$2:$E$475,2,FALSE))," ",VLOOKUP($C49,BASEIS!$A$2:$E$475,2,FALSE))</f>
        <v>ΠΑΝΕΠΙΣΤΗΜΙΟ ΑΙΓΑΙΟΥ</v>
      </c>
      <c r="F49" s="75">
        <f>IF(ISNA(VLOOKUP($C49,BASEIS!$A$2:$E$475,4,FALSE))," ",VLOOKUP($C49,BASEIS!$A$2:$E$475,4,FALSE))</f>
        <v>12239</v>
      </c>
      <c r="G49" s="245">
        <f>IF(ISNA(VLOOKUP($C49,BASEIS!$A$2:$E$475,5,FALSE))," ",VLOOKUP($C49,BASEIS!$A$2:$E$475,5,FALSE))</f>
        <v>12020</v>
      </c>
      <c r="H49" s="64"/>
      <c r="I49" s="71">
        <f t="shared" si="1"/>
        <v>-12020</v>
      </c>
      <c r="J49" s="172">
        <f t="shared" si="2"/>
        <v>2</v>
      </c>
      <c r="K49" s="224" t="str">
        <f t="shared" si="3"/>
        <v/>
      </c>
      <c r="N49" s="65"/>
      <c r="O49" s="65"/>
      <c r="P49" s="65"/>
      <c r="Q49" s="65"/>
      <c r="R49" s="65"/>
      <c r="S49" s="65"/>
      <c r="T49" s="65"/>
      <c r="U49" s="65"/>
      <c r="V49" s="65"/>
      <c r="W49" s="65"/>
    </row>
    <row r="50" spans="1:23" ht="20.25" thickBot="1">
      <c r="A50" s="66" t="str">
        <f>IF(ISNA(VLOOKUP($C50,BASEIS!$A$2:$G$475,3,FALSE))," ",VLOOKUP($C50,BASEIS!$A$2:$G$475,7,FALSE))</f>
        <v>http://www.edc.uoc.gr/ptde/index.php?id=6,0,0,1,0,0</v>
      </c>
      <c r="B50" s="206" t="str">
        <f t="shared" si="0"/>
        <v>i</v>
      </c>
      <c r="C50" s="72">
        <v>132</v>
      </c>
      <c r="D50" s="73" t="str">
        <f>IF(ISNA(VLOOKUP($C50,BASEIS!$A$2:$E$475,3,FALSE))," ",VLOOKUP($C50,BASEIS!$A$2:$E$475,3,FALSE))</f>
        <v>ΠΑΙΔΑΓΩΓΙΚΟ ΔΗΜΟΤΙΚΗΣ ΕΚΠΑΙΔΕΥΣΗΣ (ΡΕΘΥΜΝΟ)</v>
      </c>
      <c r="E50" s="74" t="str">
        <f>IF(ISNA(VLOOKUP($C50,BASEIS!$A$2:$E$475,2,FALSE))," ",VLOOKUP($C50,BASEIS!$A$2:$E$475,2,FALSE))</f>
        <v>ΠΑΝΕΠΙΣΤΗΜΙΟ ΚΡΗΤΗΣ</v>
      </c>
      <c r="F50" s="75">
        <f>IF(ISNA(VLOOKUP($C50,BASEIS!$A$2:$E$475,4,FALSE))," ",VLOOKUP($C50,BASEIS!$A$2:$E$475,4,FALSE))</f>
        <v>10985</v>
      </c>
      <c r="G50" s="245">
        <f>IF(ISNA(VLOOKUP($C50,BASEIS!$A$2:$E$475,5,FALSE))," ",VLOOKUP($C50,BASEIS!$A$2:$E$475,5,FALSE))</f>
        <v>12060</v>
      </c>
      <c r="H50" s="64"/>
      <c r="I50" s="71">
        <f t="shared" si="1"/>
        <v>-12060</v>
      </c>
      <c r="J50" s="172">
        <f t="shared" si="2"/>
        <v>2</v>
      </c>
      <c r="K50" s="224" t="str">
        <f t="shared" si="3"/>
        <v/>
      </c>
      <c r="N50" s="65"/>
      <c r="O50" s="65"/>
      <c r="P50" s="65"/>
      <c r="Q50" s="65"/>
      <c r="R50" s="65"/>
      <c r="S50" s="65"/>
      <c r="T50" s="65"/>
      <c r="U50" s="65"/>
      <c r="V50" s="65"/>
      <c r="W50" s="65"/>
    </row>
    <row r="51" spans="1:23" ht="20.25" thickBot="1">
      <c r="A51" s="66" t="str">
        <f>IF(ISNA(VLOOKUP($C51,BASEIS!$A$2:$G$475,3,FALSE))," ",VLOOKUP($C51,BASEIS!$A$2:$G$475,7,FALSE))</f>
        <v>http://www.materials.uoi.gr/</v>
      </c>
      <c r="B51" s="206" t="str">
        <f t="shared" si="0"/>
        <v>i</v>
      </c>
      <c r="C51" s="72">
        <v>272</v>
      </c>
      <c r="D51" s="73" t="str">
        <f>IF(ISNA(VLOOKUP($C51,BASEIS!$A$2:$E$475,3,FALSE))," ",VLOOKUP($C51,BASEIS!$A$2:$E$475,3,FALSE))</f>
        <v>ΜΗΧΑΝΙΚΩΝ ΕΠΙΣΤΗΜΗΣ ΥΛΙΚΩΝ (ΙΩΑΝΝΙΝΑ)</v>
      </c>
      <c r="E51" s="74" t="str">
        <f>IF(ISNA(VLOOKUP($C51,BASEIS!$A$2:$E$475,2,FALSE))," ",VLOOKUP($C51,BASEIS!$A$2:$E$475,2,FALSE))</f>
        <v>ΠΑΝΕΠΙΣΤΗΜΙΟ ΙΩΑΝΝΙΝΩΝ</v>
      </c>
      <c r="F51" s="75">
        <f>IF(ISNA(VLOOKUP($C51,BASEIS!$A$2:$E$475,4,FALSE))," ",VLOOKUP($C51,BASEIS!$A$2:$E$475,4,FALSE))</f>
        <v>10492</v>
      </c>
      <c r="G51" s="245">
        <f>IF(ISNA(VLOOKUP($C51,BASEIS!$A$2:$E$475,5,FALSE))," ",VLOOKUP($C51,BASEIS!$A$2:$E$475,5,FALSE))</f>
        <v>12149</v>
      </c>
      <c r="H51" s="64"/>
      <c r="I51" s="71">
        <f t="shared" si="1"/>
        <v>-12149</v>
      </c>
      <c r="J51" s="172">
        <f t="shared" si="2"/>
        <v>2</v>
      </c>
      <c r="K51" s="224" t="str">
        <f t="shared" si="3"/>
        <v/>
      </c>
      <c r="N51" s="65"/>
      <c r="O51" s="65"/>
      <c r="P51" s="65"/>
      <c r="Q51" s="65"/>
      <c r="R51" s="65"/>
      <c r="S51" s="65"/>
      <c r="T51" s="65"/>
      <c r="U51" s="65"/>
      <c r="V51" s="65"/>
      <c r="W51" s="65"/>
    </row>
    <row r="52" spans="1:23" ht="20.25" thickBot="1">
      <c r="A52" s="66" t="str">
        <f>IF(ISNA(VLOOKUP($C52,BASEIS!$A$2:$G$475,3,FALSE))," ",VLOOKUP($C52,BASEIS!$A$2:$G$475,7,FALSE))</f>
        <v>http://www.cs.uth.gr/index.php/el/</v>
      </c>
      <c r="B52" s="206" t="str">
        <f t="shared" si="0"/>
        <v>i</v>
      </c>
      <c r="C52" s="72">
        <v>99</v>
      </c>
      <c r="D52" s="73" t="str">
        <f>IF(ISNA(VLOOKUP($C52,BASEIS!$A$2:$E$475,3,FALSE))," ",VLOOKUP($C52,BASEIS!$A$2:$E$475,3,FALSE))</f>
        <v>ΠΛΗΡΟΦΟΡΙΚΗΣ (ΛΑΜΙΑ)</v>
      </c>
      <c r="E52" s="74" t="str">
        <f>IF(ISNA(VLOOKUP($C52,BASEIS!$A$2:$E$475,2,FALSE))," ",VLOOKUP($C52,BASEIS!$A$2:$E$475,2,FALSE))</f>
        <v>ΠΑΝΕΠΙΣΤΗΜΙΟ ΘΕΣΣΑΛΙΑΣ</v>
      </c>
      <c r="F52" s="75">
        <f>IF(ISNA(VLOOKUP($C52,BASEIS!$A$2:$E$475,4,FALSE))," ",VLOOKUP($C52,BASEIS!$A$2:$E$475,4,FALSE))</f>
        <v>12206</v>
      </c>
      <c r="G52" s="245">
        <f>IF(ISNA(VLOOKUP($C52,BASEIS!$A$2:$E$475,5,FALSE))," ",VLOOKUP($C52,BASEIS!$A$2:$E$475,5,FALSE))</f>
        <v>12275</v>
      </c>
      <c r="H52" s="64"/>
      <c r="I52" s="71">
        <f t="shared" si="1"/>
        <v>-12275</v>
      </c>
      <c r="J52" s="172">
        <f t="shared" si="2"/>
        <v>2</v>
      </c>
      <c r="K52" s="224" t="str">
        <f t="shared" si="3"/>
        <v/>
      </c>
      <c r="N52" s="65"/>
      <c r="O52" s="65"/>
      <c r="P52" s="65"/>
      <c r="Q52" s="65"/>
      <c r="R52" s="65"/>
      <c r="S52" s="65"/>
      <c r="T52" s="65"/>
      <c r="U52" s="65"/>
      <c r="V52" s="65"/>
      <c r="W52" s="65"/>
    </row>
    <row r="53" spans="1:23" ht="20.25" thickBot="1">
      <c r="A53" s="66" t="str">
        <f>IF(ISNA(VLOOKUP($C53,BASEIS!$A$2:$G$475,3,FALSE))," ",VLOOKUP($C53,BASEIS!$A$2:$G$475,7,FALSE))</f>
        <v>http://www.ionio.gr/depts/avarts</v>
      </c>
      <c r="B53" s="206" t="str">
        <f t="shared" ref="B53:B84" si="4">HYPERLINK(A53,"i")</f>
        <v>i</v>
      </c>
      <c r="C53" s="72">
        <v>367</v>
      </c>
      <c r="D53" s="73" t="str">
        <f>IF(ISNA(VLOOKUP($C53,BASEIS!$A$2:$E$475,3,FALSE))," ",VLOOKUP($C53,BASEIS!$A$2:$E$475,3,FALSE))</f>
        <v>ΤΕΧΝΩΝ ΗΧΟΥ ΚΑΙ ΕΙΚΟΝΑΣ (ΚΕΡΚΥΡΑ)</v>
      </c>
      <c r="E53" s="74" t="str">
        <f>IF(ISNA(VLOOKUP($C53,BASEIS!$A$2:$E$475,2,FALSE))," ",VLOOKUP($C53,BASEIS!$A$2:$E$475,2,FALSE))</f>
        <v>ΙΟΝΙΟ ΠΑΝΕΠΙΣΤΗΜΙΟ</v>
      </c>
      <c r="F53" s="75">
        <f>IF(ISNA(VLOOKUP($C53,BASEIS!$A$2:$E$475,4,FALSE))," ",VLOOKUP($C53,BASEIS!$A$2:$E$475,4,FALSE))</f>
        <v>12056</v>
      </c>
      <c r="G53" s="245">
        <f>IF(ISNA(VLOOKUP($C53,BASEIS!$A$2:$E$475,5,FALSE))," ",VLOOKUP($C53,BASEIS!$A$2:$E$475,5,FALSE))</f>
        <v>12297</v>
      </c>
      <c r="H53" s="64"/>
      <c r="I53" s="71">
        <f t="shared" ref="I53:I84" si="5">$F$2-G53</f>
        <v>-12297</v>
      </c>
      <c r="J53" s="172">
        <f t="shared" ref="J53:J84" si="6">IF(I53&gt;=0,1,2)</f>
        <v>2</v>
      </c>
      <c r="K53" s="224" t="str">
        <f t="shared" ref="K53:K84" si="7">IF(G53=0,"ΝΕΑ ΣΧΟΛΗ","")</f>
        <v/>
      </c>
      <c r="N53" s="65"/>
      <c r="O53" s="65"/>
      <c r="P53" s="65"/>
      <c r="Q53" s="65"/>
      <c r="R53" s="65"/>
      <c r="S53" s="65"/>
      <c r="T53" s="65"/>
      <c r="U53" s="65"/>
      <c r="V53" s="65"/>
      <c r="W53" s="65"/>
    </row>
    <row r="54" spans="1:23" ht="20.25" thickBot="1">
      <c r="A54" s="66" t="str">
        <f>IF(ISNA(VLOOKUP($C54,BASEIS!$A$2:$G$475,3,FALSE))," ",VLOOKUP($C54,BASEIS!$A$2:$G$475,7,FALSE))</f>
        <v>https://www.plandevel.auth.gr/</v>
      </c>
      <c r="B54" s="206" t="str">
        <f t="shared" si="4"/>
        <v>i</v>
      </c>
      <c r="C54" s="72">
        <v>363</v>
      </c>
      <c r="D54" s="73" t="str">
        <f>IF(ISNA(VLOOKUP($C54,BASEIS!$A$2:$E$475,3,FALSE))," ",VLOOKUP($C54,BASEIS!$A$2:$E$475,3,FALSE))</f>
        <v>ΜΗΧΑΝΙΚΩΝ ΧΩΡΟΤΑΞΙΑΣ ΚΑΙ ΑΝΑΠΤΥΞΗΣ (ΘΕΣΣΑΛΟΝΙΚΗ)</v>
      </c>
      <c r="E54" s="74" t="str">
        <f>IF(ISNA(VLOOKUP($C54,BASEIS!$A$2:$E$475,2,FALSE))," ",VLOOKUP($C54,BASEIS!$A$2:$E$475,2,FALSE))</f>
        <v>ΑΡΙΣΤΟΤΕΛΕΙΟ ΠΑΝΕΠΙΣΤΗΜΙΟ ΘΕΣΣΑΛΟΝΙΚΗΣ</v>
      </c>
      <c r="F54" s="75">
        <f>IF(ISNA(VLOOKUP($C54,BASEIS!$A$2:$E$475,4,FALSE))," ",VLOOKUP($C54,BASEIS!$A$2:$E$475,4,FALSE))</f>
        <v>12794</v>
      </c>
      <c r="G54" s="245">
        <f>IF(ISNA(VLOOKUP($C54,BASEIS!$A$2:$E$475,5,FALSE))," ",VLOOKUP($C54,BASEIS!$A$2:$E$475,5,FALSE))</f>
        <v>12297</v>
      </c>
      <c r="H54" s="64"/>
      <c r="I54" s="71">
        <f t="shared" si="5"/>
        <v>-12297</v>
      </c>
      <c r="J54" s="172">
        <f t="shared" si="6"/>
        <v>2</v>
      </c>
      <c r="K54" s="224" t="str">
        <f t="shared" si="7"/>
        <v/>
      </c>
      <c r="N54" s="65"/>
      <c r="O54" s="65"/>
      <c r="P54" s="65"/>
      <c r="Q54" s="65"/>
      <c r="R54" s="65"/>
      <c r="S54" s="65"/>
      <c r="T54" s="65"/>
      <c r="U54" s="65"/>
      <c r="V54" s="65"/>
      <c r="W54" s="65"/>
    </row>
    <row r="55" spans="1:23" ht="20.25" thickBot="1">
      <c r="A55" s="66" t="str">
        <f>IF(ISNA(VLOOKUP($C55,BASEIS!$A$2:$G$475,3,FALSE))," ",VLOOKUP($C55,BASEIS!$A$2:$G$475,7,FALSE))</f>
        <v>http://www.enveng.tuc.gr</v>
      </c>
      <c r="B55" s="206" t="str">
        <f t="shared" si="4"/>
        <v>i</v>
      </c>
      <c r="C55" s="72">
        <v>214</v>
      </c>
      <c r="D55" s="73" t="str">
        <f>IF(ISNA(VLOOKUP($C55,BASEIS!$A$2:$E$475,3,FALSE))," ",VLOOKUP($C55,BASEIS!$A$2:$E$475,3,FALSE))</f>
        <v>ΜΗΧΑΝΙΚΩΝ ΠΕΡΙΒΑΛΛΟΝΤΟΣ (ΧΑΝΙΑ)</v>
      </c>
      <c r="E55" s="74" t="str">
        <f>IF(ISNA(VLOOKUP($C55,BASEIS!$A$2:$E$475,2,FALSE))," ",VLOOKUP($C55,BASEIS!$A$2:$E$475,2,FALSE))</f>
        <v>ΠΟΛΥΤΕΧΝΕΙΟ ΚΡΗΤΗΣ</v>
      </c>
      <c r="F55" s="75">
        <f>IF(ISNA(VLOOKUP($C55,BASEIS!$A$2:$E$475,4,FALSE))," ",VLOOKUP($C55,BASEIS!$A$2:$E$475,4,FALSE))</f>
        <v>12233</v>
      </c>
      <c r="G55" s="245">
        <f>IF(ISNA(VLOOKUP($C55,BASEIS!$A$2:$E$475,5,FALSE))," ",VLOOKUP($C55,BASEIS!$A$2:$E$475,5,FALSE))</f>
        <v>12300</v>
      </c>
      <c r="H55" s="64"/>
      <c r="I55" s="71">
        <f t="shared" si="5"/>
        <v>-12300</v>
      </c>
      <c r="J55" s="172">
        <f t="shared" si="6"/>
        <v>2</v>
      </c>
      <c r="K55" s="224" t="str">
        <f t="shared" si="7"/>
        <v/>
      </c>
      <c r="N55" s="65"/>
      <c r="O55" s="65"/>
      <c r="P55" s="65"/>
      <c r="Q55" s="65"/>
      <c r="R55" s="65"/>
      <c r="S55" s="65"/>
      <c r="T55" s="65"/>
      <c r="U55" s="65"/>
      <c r="V55" s="65"/>
      <c r="W55" s="65"/>
    </row>
    <row r="56" spans="1:23" ht="20.25" thickBot="1">
      <c r="A56" s="66" t="str">
        <f>IF(ISNA(VLOOKUP($C56,BASEIS!$A$2:$G$475,3,FALSE))," ",VLOOKUP($C56,BASEIS!$A$2:$G$475,7,FALSE))</f>
        <v>http://dit.uop.gr/</v>
      </c>
      <c r="B56" s="206" t="str">
        <f t="shared" si="4"/>
        <v>i</v>
      </c>
      <c r="C56" s="72">
        <v>98</v>
      </c>
      <c r="D56" s="73" t="str">
        <f>IF(ISNA(VLOOKUP($C56,BASEIS!$A$2:$E$475,3,FALSE))," ",VLOOKUP($C56,BASEIS!$A$2:$E$475,3,FALSE))</f>
        <v>ΠΛΗΡΟΦΟΡΙΚΗΣ ΚΑΙ ΤΗΛΕΠΙΚΟΙΝΩΝΙΩΝ (ΤΡΙΠΟΛΗ)</v>
      </c>
      <c r="E56" s="74" t="str">
        <f>IF(ISNA(VLOOKUP($C56,BASEIS!$A$2:$E$475,2,FALSE))," ",VLOOKUP($C56,BASEIS!$A$2:$E$475,2,FALSE))</f>
        <v>ΠΑΝΕΠΙΣΤΗΜΙΟ ΠΕΛΟΠΟΝΝΗΣΟΥ</v>
      </c>
      <c r="F56" s="75">
        <f>IF(ISNA(VLOOKUP($C56,BASEIS!$A$2:$E$475,4,FALSE))," ",VLOOKUP($C56,BASEIS!$A$2:$E$475,4,FALSE))</f>
        <v>12375</v>
      </c>
      <c r="G56" s="245">
        <f>IF(ISNA(VLOOKUP($C56,BASEIS!$A$2:$E$475,5,FALSE))," ",VLOOKUP($C56,BASEIS!$A$2:$E$475,5,FALSE))</f>
        <v>12347</v>
      </c>
      <c r="H56" s="64"/>
      <c r="I56" s="71">
        <f t="shared" si="5"/>
        <v>-12347</v>
      </c>
      <c r="J56" s="172">
        <f t="shared" si="6"/>
        <v>2</v>
      </c>
      <c r="K56" s="224" t="str">
        <f t="shared" si="7"/>
        <v/>
      </c>
      <c r="N56" s="65"/>
      <c r="O56" s="65"/>
      <c r="P56" s="65"/>
      <c r="Q56" s="65"/>
      <c r="R56" s="65"/>
      <c r="S56" s="65"/>
      <c r="T56" s="65"/>
      <c r="U56" s="65"/>
      <c r="V56" s="65"/>
      <c r="W56" s="65"/>
    </row>
    <row r="57" spans="1:23" ht="20.25" thickBot="1">
      <c r="A57" s="66" t="str">
        <f>IF(ISNA(VLOOKUP($C57,BASEIS!$A$2:$G$475,3,FALSE))," ",VLOOKUP($C57,BASEIS!$A$2:$G$475,7,FALSE))</f>
        <v>http://www.uoc.gr/courses/faculty-technological-sciences/math-intro.html</v>
      </c>
      <c r="B57" s="206" t="str">
        <f t="shared" si="4"/>
        <v>i</v>
      </c>
      <c r="C57" s="72">
        <v>248</v>
      </c>
      <c r="D57" s="73" t="str">
        <f>IF(ISNA(VLOOKUP($C57,BASEIS!$A$2:$E$475,3,FALSE))," ",VLOOKUP($C57,BASEIS!$A$2:$E$475,3,FALSE))</f>
        <v>ΜΑΘΗΜΑΤΙΚΩΝ KAI ΕΦΑΡΜΟΣΜΕΝΩΝ ΜΑΘΗΜΑΤΙΚΩΝ (ΗΡΑΚΛΕΙΟ) -ΕΦΑΡΜΟΣΜΕΝΩΝ ΜΑΘΗΜΑΤΙΚΩΝ</v>
      </c>
      <c r="E57" s="74" t="str">
        <f>IF(ISNA(VLOOKUP($C57,BASEIS!$A$2:$E$475,2,FALSE))," ",VLOOKUP($C57,BASEIS!$A$2:$E$475,2,FALSE))</f>
        <v>ΠΑΝΕΠΙΣΤΗΜΙΟ ΚΡΗΤΗΣ</v>
      </c>
      <c r="F57" s="75">
        <f>IF(ISNA(VLOOKUP($C57,BASEIS!$A$2:$E$475,4,FALSE))," ",VLOOKUP($C57,BASEIS!$A$2:$E$475,4,FALSE))</f>
        <v>12676</v>
      </c>
      <c r="G57" s="245">
        <f>IF(ISNA(VLOOKUP($C57,BASEIS!$A$2:$E$475,5,FALSE))," ",VLOOKUP($C57,BASEIS!$A$2:$E$475,5,FALSE))</f>
        <v>12412</v>
      </c>
      <c r="H57" s="64"/>
      <c r="I57" s="71">
        <f t="shared" si="5"/>
        <v>-12412</v>
      </c>
      <c r="J57" s="172">
        <f t="shared" si="6"/>
        <v>2</v>
      </c>
      <c r="K57" s="224" t="str">
        <f t="shared" si="7"/>
        <v/>
      </c>
      <c r="N57" s="65"/>
      <c r="O57" s="65"/>
      <c r="P57" s="65"/>
      <c r="Q57" s="65"/>
      <c r="R57" s="65"/>
      <c r="S57" s="65"/>
      <c r="T57" s="65"/>
      <c r="U57" s="65"/>
      <c r="V57" s="65"/>
      <c r="W57" s="65"/>
    </row>
    <row r="58" spans="1:23" ht="20.25" thickBot="1">
      <c r="A58" s="66" t="str">
        <f>IF(ISNA(VLOOKUP($C58,BASEIS!$A$2:$G$475,3,FALSE))," ",VLOOKUP($C58,BASEIS!$A$2:$G$475,7,FALSE))</f>
        <v>http://www.geo.auth.gr/</v>
      </c>
      <c r="B58" s="206" t="str">
        <f t="shared" si="4"/>
        <v>i</v>
      </c>
      <c r="C58" s="72">
        <v>285</v>
      </c>
      <c r="D58" s="73" t="str">
        <f>IF(ISNA(VLOOKUP($C58,BASEIS!$A$2:$E$475,3,FALSE))," ",VLOOKUP($C58,BASEIS!$A$2:$E$475,3,FALSE))</f>
        <v>ΓΕΩΛΟΓΙΑΣ (ΘΕΣΣΑΛΟΝΙΚΗ)</v>
      </c>
      <c r="E58" s="74" t="str">
        <f>IF(ISNA(VLOOKUP($C58,BASEIS!$A$2:$E$475,2,FALSE))," ",VLOOKUP($C58,BASEIS!$A$2:$E$475,2,FALSE))</f>
        <v>ΑΡΙΣΤΟΤΕΛΕΙΟ ΠΑΝΕΠΙΣΤΗΜΙΟ ΘΕΣΣΑΛΟΝΙΚΗΣ</v>
      </c>
      <c r="F58" s="75">
        <f>IF(ISNA(VLOOKUP($C58,BASEIS!$A$2:$E$475,4,FALSE))," ",VLOOKUP($C58,BASEIS!$A$2:$E$475,4,FALSE))</f>
        <v>12991</v>
      </c>
      <c r="G58" s="245">
        <f>IF(ISNA(VLOOKUP($C58,BASEIS!$A$2:$E$475,5,FALSE))," ",VLOOKUP($C58,BASEIS!$A$2:$E$475,5,FALSE))</f>
        <v>12444</v>
      </c>
      <c r="H58" s="64"/>
      <c r="I58" s="71">
        <f t="shared" si="5"/>
        <v>-12444</v>
      </c>
      <c r="J58" s="172">
        <f t="shared" si="6"/>
        <v>2</v>
      </c>
      <c r="K58" s="224" t="str">
        <f t="shared" si="7"/>
        <v/>
      </c>
      <c r="N58" s="65"/>
      <c r="O58" s="65"/>
      <c r="P58" s="65"/>
      <c r="Q58" s="65"/>
      <c r="R58" s="65"/>
      <c r="S58" s="65"/>
      <c r="T58" s="65"/>
      <c r="U58" s="65"/>
      <c r="V58" s="65"/>
      <c r="W58" s="65"/>
    </row>
    <row r="59" spans="1:23" ht="20.25" thickBot="1">
      <c r="A59" s="66" t="str">
        <f>IF(ISNA(VLOOKUP($C59,BASEIS!$A$2:$G$475,3,FALSE))," ",VLOOKUP($C59,BASEIS!$A$2:$G$475,7,FALSE))</f>
        <v>http://ptde.uoi.gr/</v>
      </c>
      <c r="B59" s="206" t="str">
        <f t="shared" si="4"/>
        <v>i</v>
      </c>
      <c r="C59" s="72">
        <v>130</v>
      </c>
      <c r="D59" s="73" t="str">
        <f>IF(ISNA(VLOOKUP($C59,BASEIS!$A$2:$E$475,3,FALSE))," ",VLOOKUP($C59,BASEIS!$A$2:$E$475,3,FALSE))</f>
        <v>ΠΑΙΔΑΓΩΓΙΚΟ ΔΗΜΟΤΙΚΗΣ ΕΚΠΑΙΔΕΥΣΗΣ (ΙΩΑΝΝΙΝΑ)</v>
      </c>
      <c r="E59" s="74" t="str">
        <f>IF(ISNA(VLOOKUP($C59,BASEIS!$A$2:$E$475,2,FALSE))," ",VLOOKUP($C59,BASEIS!$A$2:$E$475,2,FALSE))</f>
        <v>ΠΑΝΕΠΙΣΤΗΜΙΟ ΙΩΑΝΝΙΝΩΝ</v>
      </c>
      <c r="F59" s="75">
        <f>IF(ISNA(VLOOKUP($C59,BASEIS!$A$2:$E$475,4,FALSE))," ",VLOOKUP($C59,BASEIS!$A$2:$E$475,4,FALSE))</f>
        <v>11425</v>
      </c>
      <c r="G59" s="245">
        <f>IF(ISNA(VLOOKUP($C59,BASEIS!$A$2:$E$475,5,FALSE))," ",VLOOKUP($C59,BASEIS!$A$2:$E$475,5,FALSE))</f>
        <v>12468</v>
      </c>
      <c r="H59" s="64"/>
      <c r="I59" s="71">
        <f t="shared" si="5"/>
        <v>-12468</v>
      </c>
      <c r="J59" s="172">
        <f t="shared" si="6"/>
        <v>2</v>
      </c>
      <c r="K59" s="224" t="str">
        <f t="shared" si="7"/>
        <v/>
      </c>
      <c r="N59" s="65"/>
      <c r="O59" s="65"/>
      <c r="P59" s="65"/>
      <c r="Q59" s="65"/>
      <c r="R59" s="65"/>
      <c r="S59" s="65"/>
      <c r="T59" s="65"/>
      <c r="U59" s="65"/>
      <c r="V59" s="65"/>
      <c r="W59" s="65"/>
    </row>
    <row r="60" spans="1:23" ht="20.25" thickBot="1">
      <c r="A60" s="66" t="str">
        <f>IF(ISNA(VLOOKUP($C60,BASEIS!$A$2:$G$475,3,FALSE))," ",VLOOKUP($C60,BASEIS!$A$2:$G$475,7,FALSE))</f>
        <v>http://www.unipi.gr/unipi/el/sta-home.html</v>
      </c>
      <c r="B60" s="206" t="str">
        <f t="shared" si="4"/>
        <v>i</v>
      </c>
      <c r="C60" s="72">
        <v>318</v>
      </c>
      <c r="D60" s="73" t="str">
        <f>IF(ISNA(VLOOKUP($C60,BASEIS!$A$2:$E$475,3,FALSE))," ",VLOOKUP($C60,BASEIS!$A$2:$E$475,3,FALSE))</f>
        <v>ΣΤΑΤΙΣΤΙΚΗΣ ΚΑΙ ΑΣΦΑΛΙΣΤΙΚΗΣ ΕΠΙΣΤΗΜΗΣ (ΠΕΙΡΑΙΑΣ)</v>
      </c>
      <c r="E60" s="74" t="str">
        <f>IF(ISNA(VLOOKUP($C60,BASEIS!$A$2:$E$475,2,FALSE))," ",VLOOKUP($C60,BASEIS!$A$2:$E$475,2,FALSE))</f>
        <v>ΠΑΝΕΠΙΣΤΗΜΙΟ ΠΕΙΡΑΙΩΣ</v>
      </c>
      <c r="F60" s="75">
        <f>IF(ISNA(VLOOKUP($C60,BASEIS!$A$2:$E$475,4,FALSE))," ",VLOOKUP($C60,BASEIS!$A$2:$E$475,4,FALSE))</f>
        <v>12703</v>
      </c>
      <c r="G60" s="245">
        <f>IF(ISNA(VLOOKUP($C60,BASEIS!$A$2:$E$475,5,FALSE))," ",VLOOKUP($C60,BASEIS!$A$2:$E$475,5,FALSE))</f>
        <v>12543</v>
      </c>
      <c r="H60" s="64"/>
      <c r="I60" s="71">
        <f t="shared" si="5"/>
        <v>-12543</v>
      </c>
      <c r="J60" s="172">
        <f t="shared" si="6"/>
        <v>2</v>
      </c>
      <c r="K60" s="224" t="str">
        <f t="shared" si="7"/>
        <v/>
      </c>
      <c r="N60" s="65"/>
      <c r="O60" s="65"/>
      <c r="P60" s="65"/>
      <c r="Q60" s="65"/>
      <c r="R60" s="65"/>
      <c r="S60" s="65"/>
      <c r="T60" s="65"/>
      <c r="U60" s="65"/>
      <c r="V60" s="65"/>
      <c r="W60" s="65"/>
    </row>
    <row r="61" spans="1:23" ht="20.25" thickBot="1">
      <c r="A61" s="66" t="str">
        <f>IF(ISNA(VLOOKUP($C61,BASEIS!$A$2:$G$475,3,FALSE))," ",VLOOKUP($C61,BASEIS!$A$2:$G$475,7,FALSE))</f>
        <v>http://www.geol.uoa.gr/</v>
      </c>
      <c r="B61" s="206" t="str">
        <f t="shared" si="4"/>
        <v>i</v>
      </c>
      <c r="C61" s="72">
        <v>283</v>
      </c>
      <c r="D61" s="73" t="str">
        <f>IF(ISNA(VLOOKUP($C61,BASEIS!$A$2:$E$475,3,FALSE))," ",VLOOKUP($C61,BASEIS!$A$2:$E$475,3,FALSE))</f>
        <v>ΓΕΩΛΟΓΙΑΣ ΚΑΙ ΓΕΩΠΕΡΙΒΑΛΛΟΝΤΟΣ (ΑΘΗΝΑ)</v>
      </c>
      <c r="E61" s="74" t="str">
        <f>IF(ISNA(VLOOKUP($C61,BASEIS!$A$2:$E$475,2,FALSE))," ",VLOOKUP($C61,BASEIS!$A$2:$E$475,2,FALSE))</f>
        <v>ΕΘΝΙΚΟ &amp; ΚΑΠΟΔΙΣΤΡΙΑΚΟ ΠΑΝΕΠΙΣΤΗΜΙΟ ΑΘΗΝΩΝ</v>
      </c>
      <c r="F61" s="75">
        <f>IF(ISNA(VLOOKUP($C61,BASEIS!$A$2:$E$475,4,FALSE))," ",VLOOKUP($C61,BASEIS!$A$2:$E$475,4,FALSE))</f>
        <v>13468</v>
      </c>
      <c r="G61" s="245">
        <f>IF(ISNA(VLOOKUP($C61,BASEIS!$A$2:$E$475,5,FALSE))," ",VLOOKUP($C61,BASEIS!$A$2:$E$475,5,FALSE))</f>
        <v>12680</v>
      </c>
      <c r="H61" s="64"/>
      <c r="I61" s="71">
        <f t="shared" si="5"/>
        <v>-12680</v>
      </c>
      <c r="J61" s="172">
        <f t="shared" si="6"/>
        <v>2</v>
      </c>
      <c r="K61" s="224" t="str">
        <f t="shared" si="7"/>
        <v/>
      </c>
      <c r="N61" s="65"/>
      <c r="O61" s="65"/>
      <c r="P61" s="65"/>
      <c r="Q61" s="65"/>
      <c r="R61" s="65"/>
      <c r="S61" s="65"/>
      <c r="T61" s="65"/>
      <c r="U61" s="65"/>
      <c r="V61" s="65"/>
      <c r="W61" s="65"/>
    </row>
    <row r="62" spans="1:23" ht="20.25" thickBot="1">
      <c r="A62" s="66" t="str">
        <f>IF(ISNA(VLOOKUP($C62,BASEIS!$A$2:$G$475,3,FALSE))," ",VLOOKUP($C62,BASEIS!$A$2:$G$475,7,FALSE))</f>
        <v>http://www.fns.aegean.gr/</v>
      </c>
      <c r="B62" s="206" t="str">
        <f t="shared" si="4"/>
        <v>i</v>
      </c>
      <c r="C62" s="72">
        <v>372</v>
      </c>
      <c r="D62" s="73" t="str">
        <f>IF(ISNA(VLOOKUP($C62,BASEIS!$A$2:$E$475,3,FALSE))," ",VLOOKUP($C62,BASEIS!$A$2:$E$475,3,FALSE))</f>
        <v>ΕΠΙΣΤΗΜΗΣ ΤΡΟΦΙΜΩΝ ΚΑΙ ΔΙΑΤΡΟΦΗΣ (ΛΗΜΝΟΣ)</v>
      </c>
      <c r="E62" s="74" t="str">
        <f>IF(ISNA(VLOOKUP($C62,BASEIS!$A$2:$E$475,2,FALSE))," ",VLOOKUP($C62,BASEIS!$A$2:$E$475,2,FALSE))</f>
        <v>ΠΑΝΕΠΙΣΤΗΜΙΟ ΑΙΓΑΙΟΥ</v>
      </c>
      <c r="F62" s="75">
        <f>IF(ISNA(VLOOKUP($C62,BASEIS!$A$2:$E$475,4,FALSE))," ",VLOOKUP($C62,BASEIS!$A$2:$E$475,4,FALSE))</f>
        <v>13156</v>
      </c>
      <c r="G62" s="245">
        <f>IF(ISNA(VLOOKUP($C62,BASEIS!$A$2:$E$475,5,FALSE))," ",VLOOKUP($C62,BASEIS!$A$2:$E$475,5,FALSE))</f>
        <v>12846</v>
      </c>
      <c r="H62" s="64"/>
      <c r="I62" s="71">
        <f t="shared" si="5"/>
        <v>-12846</v>
      </c>
      <c r="J62" s="172">
        <f t="shared" si="6"/>
        <v>2</v>
      </c>
      <c r="K62" s="224" t="str">
        <f t="shared" si="7"/>
        <v/>
      </c>
      <c r="N62" s="65"/>
      <c r="O62" s="65"/>
      <c r="P62" s="65"/>
      <c r="Q62" s="65"/>
      <c r="R62" s="65"/>
      <c r="S62" s="65"/>
      <c r="T62" s="65"/>
      <c r="U62" s="65"/>
      <c r="V62" s="65"/>
      <c r="W62" s="65"/>
    </row>
    <row r="63" spans="1:23" ht="20.25" thickBot="1">
      <c r="A63" s="66" t="str">
        <f>IF(ISNA(VLOOKUP($C63,BASEIS!$A$2:$G$475,3,FALSE))," ",VLOOKUP($C63,BASEIS!$A$2:$G$475,7,FALSE))</f>
        <v>http://www.icte.uowm.gr</v>
      </c>
      <c r="B63" s="206" t="str">
        <f t="shared" si="4"/>
        <v>i</v>
      </c>
      <c r="C63" s="72">
        <v>371</v>
      </c>
      <c r="D63" s="73" t="str">
        <f>IF(ISNA(VLOOKUP($C63,BASEIS!$A$2:$E$475,3,FALSE))," ",VLOOKUP($C63,BASEIS!$A$2:$E$475,3,FALSE))</f>
        <v>ΜΗΧΑΝΙΚΩΝ ΠΛΗΡΟΦΟΡΙΚΗΣ ΚΑΙ ΤΗΛΕΠΙΚΟΙΝΩΝΙΩΝ (ΚΟΖΑΝΗ)</v>
      </c>
      <c r="E63" s="74" t="str">
        <f>IF(ISNA(VLOOKUP($C63,BASEIS!$A$2:$E$475,2,FALSE))," ",VLOOKUP($C63,BASEIS!$A$2:$E$475,2,FALSE))</f>
        <v>ΠΑΝΕΠΙΣΤΗΜΙΟ ΔΥΤΙΚΗΣ ΜΑΚΕΔΟΝΙΑΣ</v>
      </c>
      <c r="F63" s="75">
        <f>IF(ISNA(VLOOKUP($C63,BASEIS!$A$2:$E$475,4,FALSE))," ",VLOOKUP($C63,BASEIS!$A$2:$E$475,4,FALSE))</f>
        <v>12306</v>
      </c>
      <c r="G63" s="245">
        <f>IF(ISNA(VLOOKUP($C63,BASEIS!$A$2:$E$475,5,FALSE))," ",VLOOKUP($C63,BASEIS!$A$2:$E$475,5,FALSE))</f>
        <v>12866</v>
      </c>
      <c r="H63" s="64"/>
      <c r="I63" s="71">
        <f t="shared" si="5"/>
        <v>-12866</v>
      </c>
      <c r="J63" s="172">
        <f t="shared" si="6"/>
        <v>2</v>
      </c>
      <c r="K63" s="224" t="str">
        <f t="shared" si="7"/>
        <v/>
      </c>
      <c r="N63" s="65"/>
      <c r="O63" s="65"/>
      <c r="P63" s="65"/>
      <c r="Q63" s="65"/>
      <c r="R63" s="65"/>
      <c r="S63" s="65"/>
      <c r="T63" s="65"/>
      <c r="U63" s="65"/>
      <c r="V63" s="65"/>
      <c r="W63" s="65"/>
    </row>
    <row r="64" spans="1:23" ht="20.25" thickBot="1">
      <c r="A64" s="66" t="str">
        <f>IF(ISNA(VLOOKUP($C64,BASEIS!$A$2:$G$475,3,FALSE))," ",VLOOKUP($C64,BASEIS!$A$2:$G$475,7,FALSE))</f>
        <v>http://www.tex.unipi.gr/index.html</v>
      </c>
      <c r="B64" s="206" t="str">
        <f t="shared" si="4"/>
        <v>i</v>
      </c>
      <c r="C64" s="72">
        <v>336</v>
      </c>
      <c r="D64" s="73" t="str">
        <f>IF(ISNA(VLOOKUP($C64,BASEIS!$A$2:$E$475,3,FALSE))," ",VLOOKUP($C64,BASEIS!$A$2:$E$475,3,FALSE))</f>
        <v>ΒΙΟΜΗΧΑΝΙΚΗΣ ΔΙΟΙΚΗΣΗΣ ΚΑΙ ΤΕΧΝΟΛΟΓΙΑΣ (ΠΕΙΡΑΙΑΣ)</v>
      </c>
      <c r="E64" s="74" t="str">
        <f>IF(ISNA(VLOOKUP($C64,BASEIS!$A$2:$E$475,2,FALSE))," ",VLOOKUP($C64,BASEIS!$A$2:$E$475,2,FALSE))</f>
        <v>ΠΑΝΕΠΙΣΤΗΜΙΟ ΠΕΙΡΑΙΩΣ</v>
      </c>
      <c r="F64" s="75">
        <f>IF(ISNA(VLOOKUP($C64,BASEIS!$A$2:$E$475,4,FALSE))," ",VLOOKUP($C64,BASEIS!$A$2:$E$475,4,FALSE))</f>
        <v>13662</v>
      </c>
      <c r="G64" s="245">
        <f>IF(ISNA(VLOOKUP($C64,BASEIS!$A$2:$E$475,5,FALSE))," ",VLOOKUP($C64,BASEIS!$A$2:$E$475,5,FALSE))</f>
        <v>13034</v>
      </c>
      <c r="H64" s="64"/>
      <c r="I64" s="71">
        <f t="shared" si="5"/>
        <v>-13034</v>
      </c>
      <c r="J64" s="172">
        <f t="shared" si="6"/>
        <v>2</v>
      </c>
      <c r="K64" s="224" t="str">
        <f t="shared" si="7"/>
        <v/>
      </c>
      <c r="N64" s="65"/>
      <c r="O64" s="65"/>
      <c r="P64" s="65"/>
      <c r="Q64" s="65"/>
      <c r="R64" s="65"/>
      <c r="S64" s="65"/>
      <c r="T64" s="65"/>
      <c r="U64" s="65"/>
      <c r="V64" s="65"/>
      <c r="W64" s="65"/>
    </row>
    <row r="65" spans="1:23" ht="20.25" thickBot="1">
      <c r="A65" s="66" t="str">
        <f>IF(ISNA(VLOOKUP($C65,BASEIS!$A$2:$G$475,3,FALSE))," ",VLOOKUP($C65,BASEIS!$A$2:$G$475,7,FALSE))</f>
        <v>http://www.math.uoc.gr/</v>
      </c>
      <c r="B65" s="206" t="str">
        <f t="shared" si="4"/>
        <v>i</v>
      </c>
      <c r="C65" s="72">
        <v>251</v>
      </c>
      <c r="D65" s="73" t="str">
        <f>IF(ISNA(VLOOKUP($C65,BASEIS!$A$2:$E$475,3,FALSE))," ",VLOOKUP($C65,BASEIS!$A$2:$E$475,3,FALSE))</f>
        <v>ΜΑΘΗΜΑΤΙΚΩΝ KAI ΕΦΑΡΜΟΣΜΕΝΩΝ ΜΑΘΗΜΑΤΙΚΩΝ (ΗΡΑΚΛΕΙΟ) - ΜΑΘΗΜΑΤΙΚΩΝ</v>
      </c>
      <c r="E65" s="74" t="str">
        <f>IF(ISNA(VLOOKUP($C65,BASEIS!$A$2:$E$475,2,FALSE))," ",VLOOKUP($C65,BASEIS!$A$2:$E$475,2,FALSE))</f>
        <v>ΠΑΝΕΠΙΣΤΗΜΙΟ ΚΡΗΤΗΣ</v>
      </c>
      <c r="F65" s="75">
        <f>IF(ISNA(VLOOKUP($C65,BASEIS!$A$2:$E$475,4,FALSE))," ",VLOOKUP($C65,BASEIS!$A$2:$E$475,4,FALSE))</f>
        <v>13388</v>
      </c>
      <c r="G65" s="245">
        <f>IF(ISNA(VLOOKUP($C65,BASEIS!$A$2:$E$475,5,FALSE))," ",VLOOKUP($C65,BASEIS!$A$2:$E$475,5,FALSE))</f>
        <v>13055</v>
      </c>
      <c r="H65" s="64"/>
      <c r="I65" s="71">
        <f t="shared" si="5"/>
        <v>-13055</v>
      </c>
      <c r="J65" s="172">
        <f t="shared" si="6"/>
        <v>2</v>
      </c>
      <c r="K65" s="224" t="str">
        <f t="shared" si="7"/>
        <v/>
      </c>
      <c r="N65" s="65"/>
      <c r="O65" s="65"/>
      <c r="P65" s="65"/>
      <c r="Q65" s="65"/>
      <c r="R65" s="65"/>
      <c r="S65" s="65"/>
      <c r="T65" s="65"/>
      <c r="U65" s="65"/>
      <c r="V65" s="65"/>
      <c r="W65" s="65"/>
    </row>
    <row r="66" spans="1:23" ht="20.25" thickBot="1">
      <c r="A66" s="66" t="str">
        <f>IF(ISNA(VLOOKUP($C66,BASEIS!$A$2:$G$475,3,FALSE))," ",VLOOKUP($C66,BASEIS!$A$2:$G$475,7,FALSE))</f>
        <v>http://www.pre.uth.gr</v>
      </c>
      <c r="B66" s="206" t="str">
        <f t="shared" si="4"/>
        <v>i</v>
      </c>
      <c r="C66" s="72">
        <v>164</v>
      </c>
      <c r="D66" s="73" t="str">
        <f>IF(ISNA(VLOOKUP($C66,BASEIS!$A$2:$E$475,3,FALSE))," ",VLOOKUP($C66,BASEIS!$A$2:$E$475,3,FALSE))</f>
        <v>ΠΑΙΔΑΓΩΓΙΚΟ ΔΗΜΟΤΙΚΗΣ ΕΚΠΑΙΔΕΥΣΗΣ (ΒΟΛΟΣ)</v>
      </c>
      <c r="E66" s="74" t="str">
        <f>IF(ISNA(VLOOKUP($C66,BASEIS!$A$2:$E$475,2,FALSE))," ",VLOOKUP($C66,BASEIS!$A$2:$E$475,2,FALSE))</f>
        <v>ΠΑΝΕΠΙΣΤΗΜΙΟ ΘΕΣΣΑΛΙΑΣ</v>
      </c>
      <c r="F66" s="75">
        <f>IF(ISNA(VLOOKUP($C66,BASEIS!$A$2:$E$475,4,FALSE))," ",VLOOKUP($C66,BASEIS!$A$2:$E$475,4,FALSE))</f>
        <v>11966</v>
      </c>
      <c r="G66" s="245">
        <f>IF(ISNA(VLOOKUP($C66,BASEIS!$A$2:$E$475,5,FALSE))," ",VLOOKUP($C66,BASEIS!$A$2:$E$475,5,FALSE))</f>
        <v>13089</v>
      </c>
      <c r="H66" s="64"/>
      <c r="I66" s="71">
        <f t="shared" si="5"/>
        <v>-13089</v>
      </c>
      <c r="J66" s="172">
        <f t="shared" si="6"/>
        <v>2</v>
      </c>
      <c r="K66" s="224" t="str">
        <f t="shared" si="7"/>
        <v/>
      </c>
      <c r="N66" s="65"/>
      <c r="O66" s="65"/>
      <c r="P66" s="65"/>
      <c r="Q66" s="65"/>
      <c r="R66" s="65"/>
      <c r="S66" s="65"/>
      <c r="T66" s="65"/>
      <c r="U66" s="65"/>
      <c r="V66" s="65"/>
      <c r="W66" s="65"/>
    </row>
    <row r="67" spans="1:23" ht="20.25" thickBot="1">
      <c r="A67" s="66" t="str">
        <f>IF(ISNA(VLOOKUP($C67,BASEIS!$A$2:$G$475,3,FALSE))," ",VLOOKUP($C67,BASEIS!$A$2:$G$475,7,FALSE))</f>
        <v>http://www.nured.auth.gr/dp7nured/</v>
      </c>
      <c r="B67" s="206" t="str">
        <f t="shared" si="4"/>
        <v>i</v>
      </c>
      <c r="C67" s="72">
        <v>134</v>
      </c>
      <c r="D67" s="73" t="str">
        <f>IF(ISNA(VLOOKUP($C67,BASEIS!$A$2:$E$475,3,FALSE))," ",VLOOKUP($C67,BASEIS!$A$2:$E$475,3,FALSE))</f>
        <v>ΕΠΙΣΤΗΜΩΝ ΠΡΟΣΧΟΛΙΚΗΣ ΑΓΩΓΗΣ ΚΑΙ ΕΚΠΑΙΔΕΥΣΗΣ (ΘΕΣΣΑΛΟΝΙΚΗ)</v>
      </c>
      <c r="E67" s="74" t="str">
        <f>IF(ISNA(VLOOKUP($C67,BASEIS!$A$2:$E$475,2,FALSE))," ",VLOOKUP($C67,BASEIS!$A$2:$E$475,2,FALSE))</f>
        <v>ΑΡΙΣΤΟΤΕΛΕΙΟ ΠΑΝΕΠΙΣΤΗΜΙΟ ΘΕΣΣΑΛΟΝΙΚΗΣ</v>
      </c>
      <c r="F67" s="75">
        <f>IF(ISNA(VLOOKUP($C67,BASEIS!$A$2:$E$475,4,FALSE))," ",VLOOKUP($C67,BASEIS!$A$2:$E$475,4,FALSE))</f>
        <v>12151</v>
      </c>
      <c r="G67" s="245">
        <f>IF(ISNA(VLOOKUP($C67,BASEIS!$A$2:$E$475,5,FALSE))," ",VLOOKUP($C67,BASEIS!$A$2:$E$475,5,FALSE))</f>
        <v>13116</v>
      </c>
      <c r="H67" s="64"/>
      <c r="I67" s="71">
        <f t="shared" si="5"/>
        <v>-13116</v>
      </c>
      <c r="J67" s="172">
        <f t="shared" si="6"/>
        <v>2</v>
      </c>
      <c r="K67" s="224" t="str">
        <f t="shared" si="7"/>
        <v/>
      </c>
      <c r="N67" s="65"/>
      <c r="O67" s="65"/>
      <c r="P67" s="65"/>
      <c r="Q67" s="65"/>
      <c r="R67" s="65"/>
      <c r="S67" s="65"/>
      <c r="T67" s="65"/>
      <c r="U67" s="65"/>
      <c r="V67" s="65"/>
      <c r="W67" s="65"/>
    </row>
    <row r="68" spans="1:23" ht="20.25" thickBot="1">
      <c r="A68" s="66" t="str">
        <f>IF(ISNA(VLOOKUP($C68,BASEIS!$A$2:$G$475,3,FALSE))," ",VLOOKUP($C68,BASEIS!$A$2:$G$475,7,FALSE))</f>
        <v>http://www.math.uoi.gr/</v>
      </c>
      <c r="B68" s="206" t="str">
        <f t="shared" si="4"/>
        <v>i</v>
      </c>
      <c r="C68" s="72">
        <v>249</v>
      </c>
      <c r="D68" s="73" t="str">
        <f>IF(ISNA(VLOOKUP($C68,BASEIS!$A$2:$E$475,3,FALSE))," ",VLOOKUP($C68,BASEIS!$A$2:$E$475,3,FALSE))</f>
        <v>ΜΑΘΗΜΑΤΙΚΩΝ (ΙΩΑΝΝΙΝΑ)</v>
      </c>
      <c r="E68" s="74" t="str">
        <f>IF(ISNA(VLOOKUP($C68,BASEIS!$A$2:$E$475,2,FALSE))," ",VLOOKUP($C68,BASEIS!$A$2:$E$475,2,FALSE))</f>
        <v>ΠΑΝΕΠΙΣΤΗΜΙΟ ΙΩΑΝΝΙΝΩΝ</v>
      </c>
      <c r="F68" s="75">
        <f>IF(ISNA(VLOOKUP($C68,BASEIS!$A$2:$E$475,4,FALSE))," ",VLOOKUP($C68,BASEIS!$A$2:$E$475,4,FALSE))</f>
        <v>13633</v>
      </c>
      <c r="G68" s="245">
        <f>IF(ISNA(VLOOKUP($C68,BASEIS!$A$2:$E$475,5,FALSE))," ",VLOOKUP($C68,BASEIS!$A$2:$E$475,5,FALSE))</f>
        <v>13210</v>
      </c>
      <c r="H68" s="64"/>
      <c r="I68" s="71">
        <f t="shared" si="5"/>
        <v>-13210</v>
      </c>
      <c r="J68" s="172">
        <f t="shared" si="6"/>
        <v>2</v>
      </c>
      <c r="K68" s="224" t="str">
        <f t="shared" si="7"/>
        <v/>
      </c>
      <c r="N68" s="65"/>
      <c r="O68" s="65"/>
      <c r="P68" s="65"/>
      <c r="Q68" s="65"/>
      <c r="R68" s="65"/>
      <c r="S68" s="65"/>
      <c r="T68" s="65"/>
      <c r="U68" s="65"/>
      <c r="V68" s="65"/>
      <c r="W68" s="65"/>
    </row>
    <row r="69" spans="1:23" ht="20.25" thickBot="1">
      <c r="A69" s="66" t="str">
        <f>IF(ISNA(VLOOKUP($C69,BASEIS!$A$2:$G$475,3,FALSE))," ",VLOOKUP($C69,BASEIS!$A$2:$G$475,7,FALSE))</f>
        <v>http://www.topo.auth.gr/</v>
      </c>
      <c r="B69" s="206" t="str">
        <f t="shared" si="4"/>
        <v>i</v>
      </c>
      <c r="C69" s="72">
        <v>227</v>
      </c>
      <c r="D69" s="73" t="str">
        <f>IF(ISNA(VLOOKUP($C69,BASEIS!$A$2:$E$475,3,FALSE))," ",VLOOKUP($C69,BASEIS!$A$2:$E$475,3,FALSE))</f>
        <v>ΑΓΡΟΝΟΜΩΝ ΚΑΙ ΤΟΠΟΓΡΑΦΩΝ ΜΗΧΑΝΙΚΩΝ (ΘΕΣΣΑΛΟΝΙΚΗ)</v>
      </c>
      <c r="E69" s="74" t="str">
        <f>IF(ISNA(VLOOKUP($C69,BASEIS!$A$2:$E$475,2,FALSE))," ",VLOOKUP($C69,BASEIS!$A$2:$E$475,2,FALSE))</f>
        <v>ΑΡΙΣΤΟΤΕΛΕΙΟ ΠΑΝΕΠΙΣΤΗΜΙΟ ΘΕΣΣΑΛΟΝΙΚΗΣ</v>
      </c>
      <c r="F69" s="75">
        <f>IF(ISNA(VLOOKUP($C69,BASEIS!$A$2:$E$475,4,FALSE))," ",VLOOKUP($C69,BASEIS!$A$2:$E$475,4,FALSE))</f>
        <v>13935</v>
      </c>
      <c r="G69" s="245">
        <f>IF(ISNA(VLOOKUP($C69,BASEIS!$A$2:$E$475,5,FALSE))," ",VLOOKUP($C69,BASEIS!$A$2:$E$475,5,FALSE))</f>
        <v>13244</v>
      </c>
      <c r="H69" s="64"/>
      <c r="I69" s="71">
        <f t="shared" si="5"/>
        <v>-13244</v>
      </c>
      <c r="J69" s="172">
        <f t="shared" si="6"/>
        <v>2</v>
      </c>
      <c r="K69" s="224" t="str">
        <f t="shared" si="7"/>
        <v/>
      </c>
      <c r="N69" s="65"/>
      <c r="O69" s="65"/>
      <c r="P69" s="65"/>
      <c r="Q69" s="65"/>
      <c r="R69" s="65"/>
      <c r="S69" s="65"/>
      <c r="T69" s="65"/>
      <c r="U69" s="65"/>
      <c r="V69" s="65"/>
      <c r="W69" s="65"/>
    </row>
    <row r="70" spans="1:23" ht="20.25" thickBot="1">
      <c r="A70" s="66" t="str">
        <f>IF(ISNA(VLOOKUP($C70,BASEIS!$A$2:$G$475,3,FALSE))," ",VLOOKUP($C70,BASEIS!$A$2:$G$475,7,FALSE))</f>
        <v>http://www.pme.duth.gr/</v>
      </c>
      <c r="B70" s="206" t="str">
        <f t="shared" si="4"/>
        <v>i</v>
      </c>
      <c r="C70" s="72">
        <v>224</v>
      </c>
      <c r="D70" s="73" t="str">
        <f>IF(ISNA(VLOOKUP($C70,BASEIS!$A$2:$E$475,3,FALSE))," ",VLOOKUP($C70,BASEIS!$A$2:$E$475,3,FALSE))</f>
        <v>ΜΗΧΑΝΙΚΩΝ ΠΑΡΑΓΩΓΗΣ ΚΑΙ ΔΙΟΙΚΗΣΗΣ (ΞΑΝΘΗ)</v>
      </c>
      <c r="E70" s="74" t="str">
        <f>IF(ISNA(VLOOKUP($C70,BASEIS!$A$2:$E$475,2,FALSE))," ",VLOOKUP($C70,BASEIS!$A$2:$E$475,2,FALSE))</f>
        <v>ΔΗΜΟΚΡΙΤΕΙΟ ΠΑΝΕΠΙΣΤΗΜΙΟ ΘΡΑΚΗΣ</v>
      </c>
      <c r="F70" s="75">
        <f>IF(ISNA(VLOOKUP($C70,BASEIS!$A$2:$E$475,4,FALSE))," ",VLOOKUP($C70,BASEIS!$A$2:$E$475,4,FALSE))</f>
        <v>13375</v>
      </c>
      <c r="G70" s="245">
        <f>IF(ISNA(VLOOKUP($C70,BASEIS!$A$2:$E$475,5,FALSE))," ",VLOOKUP($C70,BASEIS!$A$2:$E$475,5,FALSE))</f>
        <v>13307</v>
      </c>
      <c r="H70" s="64"/>
      <c r="I70" s="71">
        <f t="shared" si="5"/>
        <v>-13307</v>
      </c>
      <c r="J70" s="172">
        <f t="shared" si="6"/>
        <v>2</v>
      </c>
      <c r="K70" s="224" t="str">
        <f t="shared" si="7"/>
        <v/>
      </c>
      <c r="N70" s="65"/>
      <c r="O70" s="65"/>
      <c r="P70" s="65"/>
      <c r="Q70" s="65"/>
      <c r="R70" s="65"/>
      <c r="S70" s="65"/>
      <c r="T70" s="65"/>
      <c r="U70" s="65"/>
      <c r="V70" s="65"/>
      <c r="W70" s="65"/>
    </row>
    <row r="71" spans="1:23" ht="20.25" thickBot="1">
      <c r="A71" s="66" t="str">
        <f>IF(ISNA(VLOOKUP($C71,BASEIS!$A$2:$G$475,3,FALSE))," ",VLOOKUP($C71,BASEIS!$A$2:$G$475,7,FALSE))</f>
        <v>http://www.math.upatras.gr/</v>
      </c>
      <c r="B71" s="206" t="str">
        <f t="shared" si="4"/>
        <v>i</v>
      </c>
      <c r="C71" s="72">
        <v>247</v>
      </c>
      <c r="D71" s="73" t="str">
        <f>IF(ISNA(VLOOKUP($C71,BASEIS!$A$2:$E$475,3,FALSE))," ",VLOOKUP($C71,BASEIS!$A$2:$E$475,3,FALSE))</f>
        <v>ΜΑΘΗΜΑΤΙΚΩΝ (ΠΑΤΡΑ)</v>
      </c>
      <c r="E71" s="74" t="str">
        <f>IF(ISNA(VLOOKUP($C71,BASEIS!$A$2:$E$475,2,FALSE))," ",VLOOKUP($C71,BASEIS!$A$2:$E$475,2,FALSE))</f>
        <v>ΠΑΝΕΠΙΣΤΗΜΙΟ ΠΑΤΡΩΝ</v>
      </c>
      <c r="F71" s="75">
        <f>IF(ISNA(VLOOKUP($C71,BASEIS!$A$2:$E$475,4,FALSE))," ",VLOOKUP($C71,BASEIS!$A$2:$E$475,4,FALSE))</f>
        <v>13880</v>
      </c>
      <c r="G71" s="245">
        <f>IF(ISNA(VLOOKUP($C71,BASEIS!$A$2:$E$475,5,FALSE))," ",VLOOKUP($C71,BASEIS!$A$2:$E$475,5,FALSE))</f>
        <v>13313</v>
      </c>
      <c r="H71" s="64"/>
      <c r="I71" s="71">
        <f t="shared" si="5"/>
        <v>-13313</v>
      </c>
      <c r="J71" s="172">
        <f t="shared" si="6"/>
        <v>2</v>
      </c>
      <c r="K71" s="224" t="str">
        <f t="shared" si="7"/>
        <v/>
      </c>
      <c r="N71" s="65"/>
      <c r="O71" s="65"/>
      <c r="P71" s="65"/>
      <c r="Q71" s="65"/>
      <c r="R71" s="65"/>
      <c r="S71" s="65"/>
      <c r="T71" s="65"/>
      <c r="U71" s="65"/>
      <c r="V71" s="65"/>
      <c r="W71" s="65"/>
    </row>
    <row r="72" spans="1:23" ht="20.25" thickBot="1">
      <c r="A72" s="66" t="str">
        <f>IF(ISNA(VLOOKUP($C72,BASEIS!$A$2:$G$475,3,FALSE))," ",VLOOKUP($C72,BASEIS!$A$2:$G$475,7,FALSE))</f>
        <v>http://www.elemedu.upatras.gr/</v>
      </c>
      <c r="B72" s="206" t="str">
        <f t="shared" si="4"/>
        <v>i</v>
      </c>
      <c r="C72" s="72">
        <v>141</v>
      </c>
      <c r="D72" s="73" t="str">
        <f>IF(ISNA(VLOOKUP($C72,BASEIS!$A$2:$E$475,3,FALSE))," ",VLOOKUP($C72,BASEIS!$A$2:$E$475,3,FALSE))</f>
        <v>ΠΑΙΔΑΓΩΓΙΚΟ ΔΗΜΟΤΙΚΗΣ ΕΚΠΑΙΔΕΥΣΗΣ (ΠΑΤΡΑ)</v>
      </c>
      <c r="E72" s="74" t="str">
        <f>IF(ISNA(VLOOKUP($C72,BASEIS!$A$2:$E$475,2,FALSE))," ",VLOOKUP($C72,BASEIS!$A$2:$E$475,2,FALSE))</f>
        <v>ΠΑΝΕΠΙΣΤΗΜΙΟ ΠΑΤΡΩΝ</v>
      </c>
      <c r="F72" s="75">
        <f>IF(ISNA(VLOOKUP($C72,BASEIS!$A$2:$E$475,4,FALSE))," ",VLOOKUP($C72,BASEIS!$A$2:$E$475,4,FALSE))</f>
        <v>12434</v>
      </c>
      <c r="G72" s="245">
        <f>IF(ISNA(VLOOKUP($C72,BASEIS!$A$2:$E$475,5,FALSE))," ",VLOOKUP($C72,BASEIS!$A$2:$E$475,5,FALSE))</f>
        <v>13356</v>
      </c>
      <c r="H72" s="64"/>
      <c r="I72" s="71">
        <f t="shared" si="5"/>
        <v>-13356</v>
      </c>
      <c r="J72" s="172">
        <f t="shared" si="6"/>
        <v>2</v>
      </c>
      <c r="K72" s="224" t="str">
        <f t="shared" si="7"/>
        <v/>
      </c>
      <c r="N72" s="65"/>
      <c r="O72" s="65"/>
      <c r="P72" s="65"/>
      <c r="Q72" s="65"/>
      <c r="R72" s="65"/>
      <c r="S72" s="65"/>
      <c r="T72" s="65"/>
      <c r="U72" s="65"/>
      <c r="V72" s="65"/>
      <c r="W72" s="65"/>
    </row>
    <row r="73" spans="1:23" ht="20.25" thickBot="1">
      <c r="A73" s="66" t="str">
        <f>IF(ISNA(VLOOKUP($C73,BASEIS!$A$2:$G$475,3,FALSE))," ",VLOOKUP($C73,BASEIS!$A$2:$G$475,7,FALSE))</f>
        <v>http://www.for.auth.gr/</v>
      </c>
      <c r="B73" s="206" t="str">
        <f t="shared" si="4"/>
        <v>i</v>
      </c>
      <c r="C73" s="72">
        <v>275</v>
      </c>
      <c r="D73" s="73" t="str">
        <f>IF(ISNA(VLOOKUP($C73,BASEIS!$A$2:$E$475,3,FALSE))," ",VLOOKUP($C73,BASEIS!$A$2:$E$475,3,FALSE))</f>
        <v>ΔΑΣΟΛΟΓΙΑΣ ΚΑΙ ΦΥΣΙΚΟΥ ΠΕΡΙΒΑΛΛΟΝΤΟΣ (ΘΕΣΣΑΛΟΝΙΚΗ)</v>
      </c>
      <c r="E73" s="74" t="str">
        <f>IF(ISNA(VLOOKUP($C73,BASEIS!$A$2:$E$475,2,FALSE))," ",VLOOKUP($C73,BASEIS!$A$2:$E$475,2,FALSE))</f>
        <v>ΑΡΙΣΤΟΤΕΛΕΙΟ ΠΑΝΕΠΙΣΤΗΜΙΟ ΘΕΣΣΑΛΟΝΙΚΗΣ</v>
      </c>
      <c r="F73" s="75">
        <f>IF(ISNA(VLOOKUP($C73,BASEIS!$A$2:$E$475,4,FALSE))," ",VLOOKUP($C73,BASEIS!$A$2:$E$475,4,FALSE))</f>
        <v>11187</v>
      </c>
      <c r="G73" s="245">
        <f>IF(ISNA(VLOOKUP($C73,BASEIS!$A$2:$E$475,5,FALSE))," ",VLOOKUP($C73,BASEIS!$A$2:$E$475,5,FALSE))</f>
        <v>13434</v>
      </c>
      <c r="H73" s="64"/>
      <c r="I73" s="71">
        <f t="shared" si="5"/>
        <v>-13434</v>
      </c>
      <c r="J73" s="172">
        <f t="shared" si="6"/>
        <v>2</v>
      </c>
      <c r="K73" s="224" t="str">
        <f t="shared" si="7"/>
        <v/>
      </c>
      <c r="N73" s="65"/>
      <c r="O73" s="65"/>
      <c r="P73" s="65"/>
      <c r="Q73" s="65"/>
      <c r="R73" s="65"/>
      <c r="S73" s="65"/>
      <c r="T73" s="65"/>
      <c r="U73" s="65"/>
      <c r="V73" s="65"/>
      <c r="W73" s="65"/>
    </row>
    <row r="74" spans="1:23" ht="20.25" thickBot="1">
      <c r="A74" s="66" t="str">
        <f>IF(ISNA(VLOOKUP($C74,BASEIS!$A$2:$G$475,3,FALSE))," ",VLOOKUP($C74,BASEIS!$A$2:$G$475,7,FALSE))</f>
        <v>http://www.civil.duth.gr/</v>
      </c>
      <c r="B74" s="206" t="str">
        <f t="shared" si="4"/>
        <v>i</v>
      </c>
      <c r="C74" s="72">
        <v>207</v>
      </c>
      <c r="D74" s="73" t="str">
        <f>IF(ISNA(VLOOKUP($C74,BASEIS!$A$2:$E$475,3,FALSE))," ",VLOOKUP($C74,BASEIS!$A$2:$E$475,3,FALSE))</f>
        <v>ΠΟΛΙΤΙΚΩΝ ΜΗΧΑΝΙΚΩΝ (ΞΑΝΘΗ)</v>
      </c>
      <c r="E74" s="74" t="str">
        <f>IF(ISNA(VLOOKUP($C74,BASEIS!$A$2:$E$475,2,FALSE))," ",VLOOKUP($C74,BASEIS!$A$2:$E$475,2,FALSE))</f>
        <v>ΔΗΜΟΚΡΙΤΕΙΟ ΠΑΝΕΠΙΣΤΗΜΙΟ ΘΡΑΚΗΣ</v>
      </c>
      <c r="F74" s="75">
        <f>IF(ISNA(VLOOKUP($C74,BASEIS!$A$2:$E$475,4,FALSE))," ",VLOOKUP($C74,BASEIS!$A$2:$E$475,4,FALSE))</f>
        <v>13892</v>
      </c>
      <c r="G74" s="245">
        <f>IF(ISNA(VLOOKUP($C74,BASEIS!$A$2:$E$475,5,FALSE))," ",VLOOKUP($C74,BASEIS!$A$2:$E$475,5,FALSE))</f>
        <v>13497</v>
      </c>
      <c r="H74" s="64"/>
      <c r="I74" s="71">
        <f t="shared" si="5"/>
        <v>-13497</v>
      </c>
      <c r="J74" s="172">
        <f t="shared" si="6"/>
        <v>2</v>
      </c>
      <c r="K74" s="224" t="str">
        <f t="shared" si="7"/>
        <v/>
      </c>
      <c r="N74" s="65"/>
      <c r="O74" s="65"/>
      <c r="P74" s="65"/>
      <c r="Q74" s="65"/>
      <c r="R74" s="65"/>
      <c r="S74" s="65"/>
      <c r="T74" s="65"/>
      <c r="U74" s="65"/>
      <c r="V74" s="65"/>
      <c r="W74" s="65"/>
    </row>
    <row r="75" spans="1:23" ht="20.25" thickBot="1">
      <c r="A75" s="66" t="str">
        <f>IF(ISNA(VLOOKUP($C75,BASEIS!$A$2:$G$475,3,FALSE))," ",VLOOKUP($C75,BASEIS!$A$2:$G$475,7,FALSE))</f>
        <v>http://www.stat-athens.aueb.gr/gr/frames</v>
      </c>
      <c r="B75" s="206" t="str">
        <f t="shared" si="4"/>
        <v>i</v>
      </c>
      <c r="C75" s="72">
        <v>329</v>
      </c>
      <c r="D75" s="73" t="str">
        <f>IF(ISNA(VLOOKUP($C75,BASEIS!$A$2:$E$475,3,FALSE))," ",VLOOKUP($C75,BASEIS!$A$2:$E$475,3,FALSE))</f>
        <v>ΣΤΑΤΙΣΤΙΚΗΣ (ΑΘΗΝΑ)</v>
      </c>
      <c r="E75" s="74" t="str">
        <f>IF(ISNA(VLOOKUP($C75,BASEIS!$A$2:$E$475,2,FALSE))," ",VLOOKUP($C75,BASEIS!$A$2:$E$475,2,FALSE))</f>
        <v>ΟΙΚΟΝΟΜΙΚΟ ΠΑΝΕΠΙΣΤΗΜΙΟ ΑΘΗΝΩΝ</v>
      </c>
      <c r="F75" s="75">
        <f>IF(ISNA(VLOOKUP($C75,BASEIS!$A$2:$E$475,4,FALSE))," ",VLOOKUP($C75,BASEIS!$A$2:$E$475,4,FALSE))</f>
        <v>13158</v>
      </c>
      <c r="G75" s="245">
        <f>IF(ISNA(VLOOKUP($C75,BASEIS!$A$2:$E$475,5,FALSE))," ",VLOOKUP($C75,BASEIS!$A$2:$E$475,5,FALSE))</f>
        <v>13511</v>
      </c>
      <c r="H75" s="64"/>
      <c r="I75" s="71">
        <f t="shared" si="5"/>
        <v>-13511</v>
      </c>
      <c r="J75" s="172">
        <f t="shared" si="6"/>
        <v>2</v>
      </c>
      <c r="K75" s="224" t="str">
        <f t="shared" si="7"/>
        <v/>
      </c>
      <c r="N75" s="65"/>
      <c r="O75" s="65"/>
      <c r="P75" s="65"/>
      <c r="Q75" s="65"/>
      <c r="R75" s="65"/>
      <c r="S75" s="65"/>
      <c r="T75" s="65"/>
      <c r="U75" s="65"/>
      <c r="V75" s="65"/>
      <c r="W75" s="65"/>
    </row>
    <row r="76" spans="1:23" ht="20.25" thickBot="1">
      <c r="A76" s="66" t="str">
        <f>IF(ISNA(VLOOKUP($C76,BASEIS!$A$2:$G$475,3,FALSE))," ",VLOOKUP($C76,BASEIS!$A$2:$G$475,7,FALSE))</f>
        <v>http://www.apae.uth.gr/</v>
      </c>
      <c r="B76" s="206" t="str">
        <f t="shared" si="4"/>
        <v>i</v>
      </c>
      <c r="C76" s="72">
        <v>360</v>
      </c>
      <c r="D76" s="73" t="str">
        <f>IF(ISNA(VLOOKUP($C76,BASEIS!$A$2:$E$475,3,FALSE))," ",VLOOKUP($C76,BASEIS!$A$2:$E$475,3,FALSE))</f>
        <v>ΓΕΩΠΟΝΙΑΣ, ΙΧΘΥΟΛΟΓΙΑΣ ΚΑΙ ΥΔΑΤΙΝΟΥ ΠΕΡΙΒΑΛΛΟΝΤΟΣ (ΒΟΛΟΣ)</v>
      </c>
      <c r="E76" s="74" t="str">
        <f>IF(ISNA(VLOOKUP($C76,BASEIS!$A$2:$E$475,2,FALSE))," ",VLOOKUP($C76,BASEIS!$A$2:$E$475,2,FALSE))</f>
        <v>ΠΑΝΕΠΙΣΤΗΜΙΟ ΘΕΣΣΑΛΙΑΣ</v>
      </c>
      <c r="F76" s="75">
        <f>IF(ISNA(VLOOKUP($C76,BASEIS!$A$2:$E$475,4,FALSE))," ",VLOOKUP($C76,BASEIS!$A$2:$E$475,4,FALSE))</f>
        <v>13317</v>
      </c>
      <c r="G76" s="245">
        <f>IF(ISNA(VLOOKUP($C76,BASEIS!$A$2:$E$475,5,FALSE))," ",VLOOKUP($C76,BASEIS!$A$2:$E$475,5,FALSE))</f>
        <v>13570</v>
      </c>
      <c r="H76" s="64"/>
      <c r="I76" s="71">
        <f t="shared" si="5"/>
        <v>-13570</v>
      </c>
      <c r="J76" s="172">
        <f t="shared" si="6"/>
        <v>2</v>
      </c>
      <c r="K76" s="224" t="str">
        <f t="shared" si="7"/>
        <v/>
      </c>
      <c r="N76" s="65"/>
      <c r="O76" s="65"/>
      <c r="P76" s="65"/>
      <c r="Q76" s="65"/>
      <c r="R76" s="65"/>
      <c r="S76" s="65"/>
      <c r="T76" s="65"/>
      <c r="U76" s="65"/>
      <c r="V76" s="65"/>
      <c r="W76" s="65"/>
    </row>
    <row r="77" spans="1:23" ht="20.25" thickBot="1">
      <c r="A77" s="66" t="str">
        <f>IF(ISNA(VLOOKUP($C77,BASEIS!$A$2:$G$475,3,FALSE))," ",VLOOKUP($C77,BASEIS!$A$2:$G$475,7,FALSE))</f>
        <v>http://www.cs.uoi.gr/</v>
      </c>
      <c r="B77" s="206" t="str">
        <f t="shared" si="4"/>
        <v>i</v>
      </c>
      <c r="C77" s="72">
        <v>340</v>
      </c>
      <c r="D77" s="73" t="str">
        <f>IF(ISNA(VLOOKUP($C77,BASEIS!$A$2:$E$475,3,FALSE))," ",VLOOKUP($C77,BASEIS!$A$2:$E$475,3,FALSE))</f>
        <v>ΜΗΧΑΝΙΚΩΝ ΗΛΕΚΤΡΟΝΙΚΩΝ ΥΠΟΛΟΓΙΣΤΩΝ ΚΑΙ ΠΛΗΡΟΦΟΡΙΚΗΣ (ΙΩΑΝΝΙΝΑ)</v>
      </c>
      <c r="E77" s="74" t="str">
        <f>IF(ISNA(VLOOKUP($C77,BASEIS!$A$2:$E$475,2,FALSE))," ",VLOOKUP($C77,BASEIS!$A$2:$E$475,2,FALSE))</f>
        <v>ΠΑΝΕΠΙΣΤΗΜΙΟ ΙΩΑΝΝΙΝΩΝ</v>
      </c>
      <c r="F77" s="75">
        <f>IF(ISNA(VLOOKUP($C77,BASEIS!$A$2:$E$475,4,FALSE))," ",VLOOKUP($C77,BASEIS!$A$2:$E$475,4,FALSE))</f>
        <v>13827</v>
      </c>
      <c r="G77" s="245">
        <f>IF(ISNA(VLOOKUP($C77,BASEIS!$A$2:$E$475,5,FALSE))," ",VLOOKUP($C77,BASEIS!$A$2:$E$475,5,FALSE))</f>
        <v>13647</v>
      </c>
      <c r="H77" s="64"/>
      <c r="I77" s="71">
        <f t="shared" si="5"/>
        <v>-13647</v>
      </c>
      <c r="J77" s="172">
        <f t="shared" si="6"/>
        <v>2</v>
      </c>
      <c r="K77" s="224" t="str">
        <f t="shared" si="7"/>
        <v/>
      </c>
      <c r="N77" s="65"/>
      <c r="O77" s="65"/>
      <c r="P77" s="65"/>
      <c r="Q77" s="65"/>
      <c r="R77" s="65"/>
      <c r="S77" s="65"/>
      <c r="T77" s="65"/>
      <c r="U77" s="65"/>
      <c r="V77" s="65"/>
      <c r="W77" s="65"/>
    </row>
    <row r="78" spans="1:23" ht="20.25" thickBot="1">
      <c r="A78" s="66" t="str">
        <f>IF(ISNA(VLOOKUP($C78,BASEIS!$A$2:$G$475,3,FALSE))," ",VLOOKUP($C78,BASEIS!$A$2:$G$475,7,FALSE))</f>
        <v>http://www.dpem.tuc.gr/</v>
      </c>
      <c r="B78" s="206" t="str">
        <f t="shared" si="4"/>
        <v>i</v>
      </c>
      <c r="C78" s="72">
        <v>230</v>
      </c>
      <c r="D78" s="73" t="str">
        <f>IF(ISNA(VLOOKUP($C78,BASEIS!$A$2:$E$475,3,FALSE))," ",VLOOKUP($C78,BASEIS!$A$2:$E$475,3,FALSE))</f>
        <v>ΜΗΧΑΝΙΚΩΝ ΠΑΡΑΓΩΓΗΣ ΚΑΙ ΔΙΟΙΚΗΣΗΣ (ΧΑΝΙΑ)</v>
      </c>
      <c r="E78" s="74" t="str">
        <f>IF(ISNA(VLOOKUP($C78,BASEIS!$A$2:$E$475,2,FALSE))," ",VLOOKUP($C78,BASEIS!$A$2:$E$475,2,FALSE))</f>
        <v>ΠΟΛΥΤΕΧΝΕΙΟ ΚΡΗΤΗΣ</v>
      </c>
      <c r="F78" s="75">
        <f>IF(ISNA(VLOOKUP($C78,BASEIS!$A$2:$E$475,4,FALSE))," ",VLOOKUP($C78,BASEIS!$A$2:$E$475,4,FALSE))</f>
        <v>13727</v>
      </c>
      <c r="G78" s="245">
        <f>IF(ISNA(VLOOKUP($C78,BASEIS!$A$2:$E$475,5,FALSE))," ",VLOOKUP($C78,BASEIS!$A$2:$E$475,5,FALSE))</f>
        <v>13843</v>
      </c>
      <c r="H78" s="64"/>
      <c r="I78" s="71">
        <f t="shared" si="5"/>
        <v>-13843</v>
      </c>
      <c r="J78" s="172">
        <f t="shared" si="6"/>
        <v>2</v>
      </c>
      <c r="K78" s="224" t="str">
        <f t="shared" si="7"/>
        <v/>
      </c>
      <c r="N78" s="65"/>
      <c r="O78" s="65"/>
      <c r="P78" s="65"/>
      <c r="Q78" s="65"/>
      <c r="R78" s="65"/>
      <c r="S78" s="65"/>
      <c r="T78" s="65"/>
      <c r="U78" s="65"/>
      <c r="V78" s="65"/>
      <c r="W78" s="65"/>
    </row>
    <row r="79" spans="1:23" ht="20.25" thickBot="1">
      <c r="A79" s="66" t="str">
        <f>IF(ISNA(VLOOKUP($C79,BASEIS!$A$2:$G$475,3,FALSE))," ",VLOOKUP($C79,BASEIS!$A$2:$G$475,7,FALSE))</f>
        <v>http://www.csd.uoc.gr/</v>
      </c>
      <c r="B79" s="206" t="str">
        <f t="shared" si="4"/>
        <v>i</v>
      </c>
      <c r="C79" s="72">
        <v>216</v>
      </c>
      <c r="D79" s="73" t="str">
        <f>IF(ISNA(VLOOKUP($C79,BASEIS!$A$2:$E$475,3,FALSE))," ",VLOOKUP($C79,BASEIS!$A$2:$E$475,3,FALSE))</f>
        <v>ΕΠΙΣΤΗΜΗΣ ΥΠΟΛΟΓΙΣΤΩΝ (ΗΡΑΚΛΕΙΟ)</v>
      </c>
      <c r="E79" s="74" t="str">
        <f>IF(ISNA(VLOOKUP($C79,BASEIS!$A$2:$E$475,2,FALSE))," ",VLOOKUP($C79,BASEIS!$A$2:$E$475,2,FALSE))</f>
        <v>ΠΑΝΕΠΙΣΤΗΜΙΟ ΚΡΗΤΗΣ</v>
      </c>
      <c r="F79" s="75">
        <f>IF(ISNA(VLOOKUP($C79,BASEIS!$A$2:$E$475,4,FALSE))," ",VLOOKUP($C79,BASEIS!$A$2:$E$475,4,FALSE))</f>
        <v>12590</v>
      </c>
      <c r="G79" s="245">
        <f>IF(ISNA(VLOOKUP($C79,BASEIS!$A$2:$E$475,5,FALSE))," ",VLOOKUP($C79,BASEIS!$A$2:$E$475,5,FALSE))</f>
        <v>13872</v>
      </c>
      <c r="H79" s="64"/>
      <c r="I79" s="71">
        <f t="shared" si="5"/>
        <v>-13872</v>
      </c>
      <c r="J79" s="172">
        <f t="shared" si="6"/>
        <v>2</v>
      </c>
      <c r="K79" s="224" t="str">
        <f t="shared" si="7"/>
        <v/>
      </c>
      <c r="N79" s="65"/>
      <c r="O79" s="65"/>
      <c r="P79" s="65"/>
      <c r="Q79" s="65"/>
      <c r="R79" s="65"/>
      <c r="S79" s="65"/>
      <c r="T79" s="65"/>
      <c r="U79" s="65"/>
      <c r="V79" s="65"/>
      <c r="W79" s="65"/>
    </row>
    <row r="80" spans="1:23" ht="20.25" thickBot="1">
      <c r="A80" s="66" t="str">
        <f>IF(ISNA(VLOOKUP($C80,BASEIS!$A$2:$G$475,3,FALSE))," ",VLOOKUP($C80,BASEIS!$A$2:$G$475,7,FALSE))</f>
        <v>http://www.ds.unipi.gr/</v>
      </c>
      <c r="B80" s="206" t="str">
        <f t="shared" si="4"/>
        <v>i</v>
      </c>
      <c r="C80" s="72">
        <v>262</v>
      </c>
      <c r="D80" s="73" t="str">
        <f>IF(ISNA(VLOOKUP($C80,BASEIS!$A$2:$E$475,3,FALSE))," ",VLOOKUP($C80,BASEIS!$A$2:$E$475,3,FALSE))</f>
        <v>ΨΗΦΙΑΚΩΝ ΣΥΣΤΗΜΑΤΩΝ (ΠΕΙΡΑΙΑΣ)</v>
      </c>
      <c r="E80" s="74" t="str">
        <f>IF(ISNA(VLOOKUP($C80,BASEIS!$A$2:$E$475,2,FALSE))," ",VLOOKUP($C80,BASEIS!$A$2:$E$475,2,FALSE))</f>
        <v>ΠΑΝΕΠΙΣΤΗΜΙΟ ΠΕΙΡΑΙΩΣ</v>
      </c>
      <c r="F80" s="75">
        <f>IF(ISNA(VLOOKUP($C80,BASEIS!$A$2:$E$475,4,FALSE))," ",VLOOKUP($C80,BASEIS!$A$2:$E$475,4,FALSE))</f>
        <v>13977</v>
      </c>
      <c r="G80" s="245">
        <f>IF(ISNA(VLOOKUP($C80,BASEIS!$A$2:$E$475,5,FALSE))," ",VLOOKUP($C80,BASEIS!$A$2:$E$475,5,FALSE))</f>
        <v>13965</v>
      </c>
      <c r="H80" s="64"/>
      <c r="I80" s="71">
        <f t="shared" si="5"/>
        <v>-13965</v>
      </c>
      <c r="J80" s="172">
        <f t="shared" si="6"/>
        <v>2</v>
      </c>
      <c r="K80" s="224" t="str">
        <f t="shared" si="7"/>
        <v/>
      </c>
      <c r="N80" s="65"/>
      <c r="O80" s="65"/>
      <c r="P80" s="65"/>
      <c r="Q80" s="65"/>
      <c r="R80" s="65"/>
      <c r="S80" s="65"/>
      <c r="T80" s="65"/>
      <c r="U80" s="65"/>
      <c r="V80" s="65"/>
      <c r="W80" s="65"/>
    </row>
    <row r="81" spans="1:23" ht="20.25" thickBot="1">
      <c r="A81" s="66" t="str">
        <f>IF(ISNA(VLOOKUP($C81,BASEIS!$A$2:$G$475,3,FALSE))," ",VLOOKUP($C81,BASEIS!$A$2:$G$475,7,FALSE))</f>
        <v>http://www.physics.uoc.gr/</v>
      </c>
      <c r="B81" s="206" t="str">
        <f t="shared" si="4"/>
        <v>i</v>
      </c>
      <c r="C81" s="72">
        <v>261</v>
      </c>
      <c r="D81" s="73" t="str">
        <f>IF(ISNA(VLOOKUP($C81,BASEIS!$A$2:$E$475,3,FALSE))," ",VLOOKUP($C81,BASEIS!$A$2:$E$475,3,FALSE))</f>
        <v>ΦΥΣΙΚΗΣ (ΗΡΑΚΛΕΙΟ)</v>
      </c>
      <c r="E81" s="74" t="str">
        <f>IF(ISNA(VLOOKUP($C81,BASEIS!$A$2:$E$475,2,FALSE))," ",VLOOKUP($C81,BASEIS!$A$2:$E$475,2,FALSE))</f>
        <v>ΠΑΝΕΠΙΣΤΗΜΙΟ ΚΡΗΤΗΣ</v>
      </c>
      <c r="F81" s="75">
        <f>IF(ISNA(VLOOKUP($C81,BASEIS!$A$2:$E$475,4,FALSE))," ",VLOOKUP($C81,BASEIS!$A$2:$E$475,4,FALSE))</f>
        <v>14261</v>
      </c>
      <c r="G81" s="245">
        <f>IF(ISNA(VLOOKUP($C81,BASEIS!$A$2:$E$475,5,FALSE))," ",VLOOKUP($C81,BASEIS!$A$2:$E$475,5,FALSE))</f>
        <v>13974</v>
      </c>
      <c r="H81" s="64"/>
      <c r="I81" s="71">
        <f t="shared" si="5"/>
        <v>-13974</v>
      </c>
      <c r="J81" s="172">
        <f t="shared" si="6"/>
        <v>2</v>
      </c>
      <c r="K81" s="224" t="str">
        <f t="shared" si="7"/>
        <v/>
      </c>
      <c r="N81" s="65"/>
      <c r="O81" s="65"/>
      <c r="P81" s="65"/>
      <c r="Q81" s="65"/>
      <c r="R81" s="65"/>
      <c r="S81" s="65"/>
      <c r="T81" s="65"/>
      <c r="U81" s="65"/>
      <c r="V81" s="65"/>
      <c r="W81" s="65"/>
    </row>
    <row r="82" spans="1:23" ht="20.25" thickBot="1">
      <c r="A82" s="66" t="str">
        <f>IF(ISNA(VLOOKUP($C82,BASEIS!$A$2:$G$475,3,FALSE))," ",VLOOKUP($C82,BASEIS!$A$2:$G$475,7,FALSE))</f>
        <v>http://www.physics.uoi.gr/</v>
      </c>
      <c r="B82" s="206" t="str">
        <f t="shared" si="4"/>
        <v>i</v>
      </c>
      <c r="C82" s="72">
        <v>259</v>
      </c>
      <c r="D82" s="73" t="str">
        <f>IF(ISNA(VLOOKUP($C82,BASEIS!$A$2:$E$475,3,FALSE))," ",VLOOKUP($C82,BASEIS!$A$2:$E$475,3,FALSE))</f>
        <v>ΦΥΣΙΚΗΣ (ΙΩΑΝΝΙΝΑ)</v>
      </c>
      <c r="E82" s="74" t="str">
        <f>IF(ISNA(VLOOKUP($C82,BASEIS!$A$2:$E$475,2,FALSE))," ",VLOOKUP($C82,BASEIS!$A$2:$E$475,2,FALSE))</f>
        <v>ΠΑΝΕΠΙΣΤΗΜΙΟ ΙΩΑΝΝΙΝΩΝ</v>
      </c>
      <c r="F82" s="75">
        <f>IF(ISNA(VLOOKUP($C82,BASEIS!$A$2:$E$475,4,FALSE))," ",VLOOKUP($C82,BASEIS!$A$2:$E$475,4,FALSE))</f>
        <v>14158</v>
      </c>
      <c r="G82" s="245">
        <f>IF(ISNA(VLOOKUP($C82,BASEIS!$A$2:$E$475,5,FALSE))," ",VLOOKUP($C82,BASEIS!$A$2:$E$475,5,FALSE))</f>
        <v>13999</v>
      </c>
      <c r="H82" s="64"/>
      <c r="I82" s="71">
        <f t="shared" si="5"/>
        <v>-13999</v>
      </c>
      <c r="J82" s="172">
        <f t="shared" si="6"/>
        <v>2</v>
      </c>
      <c r="K82" s="224" t="str">
        <f t="shared" si="7"/>
        <v/>
      </c>
      <c r="N82" s="65"/>
      <c r="O82" s="65"/>
      <c r="P82" s="65"/>
      <c r="Q82" s="65"/>
      <c r="R82" s="65"/>
      <c r="S82" s="65"/>
      <c r="T82" s="65"/>
      <c r="U82" s="65"/>
      <c r="V82" s="65"/>
      <c r="W82" s="65"/>
    </row>
    <row r="83" spans="1:23" ht="20.25" thickBot="1">
      <c r="A83" s="66" t="str">
        <f>IF(ISNA(VLOOKUP($C83,BASEIS!$A$2:$G$475,3,FALSE))," ",VLOOKUP($C83,BASEIS!$A$2:$G$475,7,FALSE))</f>
        <v>http://www.phs.uoa.gr/</v>
      </c>
      <c r="B83" s="206" t="str">
        <f t="shared" si="4"/>
        <v>i</v>
      </c>
      <c r="C83" s="72">
        <v>173</v>
      </c>
      <c r="D83" s="73" t="str">
        <f>IF(ISNA(VLOOKUP($C83,BASEIS!$A$2:$E$475,3,FALSE))," ",VLOOKUP($C83,BASEIS!$A$2:$E$475,3,FALSE))</f>
        <v>ΙΣΤΟΡΙΑΣ ΚΑΙ ΦΙΛΟΣΟΦΙΑΣ ΤΗΣ ΕΠΙΣΤΗΜΗΣ</v>
      </c>
      <c r="E83" s="74" t="str">
        <f>IF(ISNA(VLOOKUP($C83,BASEIS!$A$2:$E$475,2,FALSE))," ",VLOOKUP($C83,BASEIS!$A$2:$E$475,2,FALSE))</f>
        <v>ΕΘΝΙΚΟ &amp; ΚΑΠΟΔΙΣΤΡΙΑΚΟ ΠΑΝΕΠΙΣΤΗΜΙΟ ΑΘΗΝΩΝ</v>
      </c>
      <c r="F83" s="75">
        <f>IF(ISNA(VLOOKUP($C83,BASEIS!$A$2:$E$475,4,FALSE))," ",VLOOKUP($C83,BASEIS!$A$2:$E$475,4,FALSE))</f>
        <v>13982</v>
      </c>
      <c r="G83" s="245">
        <f>IF(ISNA(VLOOKUP($C83,BASEIS!$A$2:$E$475,5,FALSE))," ",VLOOKUP($C83,BASEIS!$A$2:$E$475,5,FALSE))</f>
        <v>14072</v>
      </c>
      <c r="H83" s="64"/>
      <c r="I83" s="71">
        <f t="shared" si="5"/>
        <v>-14072</v>
      </c>
      <c r="J83" s="172">
        <f t="shared" si="6"/>
        <v>2</v>
      </c>
      <c r="K83" s="224" t="str">
        <f t="shared" si="7"/>
        <v/>
      </c>
      <c r="N83" s="65"/>
      <c r="O83" s="65"/>
      <c r="P83" s="65"/>
      <c r="Q83" s="65"/>
      <c r="R83" s="65"/>
      <c r="S83" s="65"/>
      <c r="T83" s="65"/>
      <c r="U83" s="65"/>
      <c r="V83" s="65"/>
      <c r="W83" s="65"/>
    </row>
    <row r="84" spans="1:23" ht="20.25" thickBot="1">
      <c r="A84" s="66" t="str">
        <f>IF(ISNA(VLOOKUP($C84,BASEIS!$A$2:$G$475,3,FALSE))," ",VLOOKUP($C84,BASEIS!$A$2:$G$475,7,FALSE))</f>
        <v>http://www.eled.auth.gr/</v>
      </c>
      <c r="B84" s="206" t="str">
        <f t="shared" si="4"/>
        <v>i</v>
      </c>
      <c r="C84" s="72">
        <v>140</v>
      </c>
      <c r="D84" s="73" t="str">
        <f>IF(ISNA(VLOOKUP($C84,BASEIS!$A$2:$E$475,3,FALSE))," ",VLOOKUP($C84,BASEIS!$A$2:$E$475,3,FALSE))</f>
        <v>ΠΑΙΔΑΓΩΓΙΚΟ ΔΗΜΟΤΙΚΗΣ ΕΚΠΑΙΔΕΥΣΗΣ (ΘΕΣΣΑΛΟΝΙΚΗ)</v>
      </c>
      <c r="E84" s="74" t="str">
        <f>IF(ISNA(VLOOKUP($C84,BASEIS!$A$2:$E$475,2,FALSE))," ",VLOOKUP($C84,BASEIS!$A$2:$E$475,2,FALSE))</f>
        <v>ΑΡΙΣΤΟΤΕΛΕΙΟ ΠΑΝΕΠΙΣΤΗΜΙΟ ΘΕΣΣΑΛΟΝΙΚΗΣ</v>
      </c>
      <c r="F84" s="75">
        <f>IF(ISNA(VLOOKUP($C84,BASEIS!$A$2:$E$475,4,FALSE))," ",VLOOKUP($C84,BASEIS!$A$2:$E$475,4,FALSE))</f>
        <v>13595</v>
      </c>
      <c r="G84" s="245">
        <f>IF(ISNA(VLOOKUP($C84,BASEIS!$A$2:$E$475,5,FALSE))," ",VLOOKUP($C84,BASEIS!$A$2:$E$475,5,FALSE))</f>
        <v>14148</v>
      </c>
      <c r="H84" s="64"/>
      <c r="I84" s="71">
        <f t="shared" si="5"/>
        <v>-14148</v>
      </c>
      <c r="J84" s="172">
        <f t="shared" si="6"/>
        <v>2</v>
      </c>
      <c r="K84" s="224" t="str">
        <f t="shared" si="7"/>
        <v/>
      </c>
      <c r="N84" s="65"/>
      <c r="O84" s="65"/>
      <c r="P84" s="65"/>
      <c r="Q84" s="65"/>
      <c r="R84" s="65"/>
      <c r="S84" s="65"/>
      <c r="T84" s="65"/>
      <c r="U84" s="65"/>
      <c r="V84" s="65"/>
      <c r="W84" s="65"/>
    </row>
    <row r="85" spans="1:23" ht="20.25" thickBot="1">
      <c r="A85" s="66" t="str">
        <f>IF(ISNA(VLOOKUP($C85,BASEIS!$A$2:$G$475,3,FALSE))," ",VLOOKUP($C85,BASEIS!$A$2:$G$475,7,FALSE))</f>
        <v>http://www.ecd.uoa.gr/</v>
      </c>
      <c r="B85" s="206" t="str">
        <f t="shared" ref="B85:B116" si="8">HYPERLINK(A85,"i")</f>
        <v>i</v>
      </c>
      <c r="C85" s="72">
        <v>154</v>
      </c>
      <c r="D85" s="73" t="str">
        <f>IF(ISNA(VLOOKUP($C85,BASEIS!$A$2:$E$475,3,FALSE))," ",VLOOKUP($C85,BASEIS!$A$2:$E$475,3,FALSE))</f>
        <v>ΕΚΠΑΙΔΕΥΣΗΣ ΚΑΙ ΑΓΩΓΗΣ ΣΤΗΝ ΠΡΟΣΧΟΛΙΚΗ ΗΛΙΚΙΑ (ΑΘΗΝΑ)</v>
      </c>
      <c r="E85" s="74" t="str">
        <f>IF(ISNA(VLOOKUP($C85,BASEIS!$A$2:$E$475,2,FALSE))," ",VLOOKUP($C85,BASEIS!$A$2:$E$475,2,FALSE))</f>
        <v>ΕΘΝΙΚΟ &amp; ΚΑΠΟΔΙΣΤΡΙΑΚΟ ΠΑΝΕΠΙΣΤΗΜΙΟ ΑΘΗΝΩΝ</v>
      </c>
      <c r="F85" s="75">
        <f>IF(ISNA(VLOOKUP($C85,BASEIS!$A$2:$E$475,4,FALSE))," ",VLOOKUP($C85,BASEIS!$A$2:$E$475,4,FALSE))</f>
        <v>13320</v>
      </c>
      <c r="G85" s="245">
        <f>IF(ISNA(VLOOKUP($C85,BASEIS!$A$2:$E$475,5,FALSE))," ",VLOOKUP($C85,BASEIS!$A$2:$E$475,5,FALSE))</f>
        <v>14195</v>
      </c>
      <c r="H85" s="64"/>
      <c r="I85" s="71">
        <f t="shared" ref="I85:I116" si="9">$F$2-G85</f>
        <v>-14195</v>
      </c>
      <c r="J85" s="172">
        <f t="shared" ref="J85:J116" si="10">IF(I85&gt;=0,1,2)</f>
        <v>2</v>
      </c>
      <c r="K85" s="224" t="str">
        <f t="shared" ref="K85:K116" si="11">IF(G85=0,"ΝΕΑ ΣΧΟΛΗ","")</f>
        <v/>
      </c>
      <c r="N85" s="65"/>
      <c r="O85" s="65"/>
      <c r="P85" s="65"/>
      <c r="Q85" s="65"/>
      <c r="R85" s="65"/>
      <c r="S85" s="65"/>
      <c r="T85" s="65"/>
      <c r="U85" s="65"/>
      <c r="V85" s="65"/>
      <c r="W85" s="65"/>
    </row>
    <row r="86" spans="1:23" ht="20.25" thickBot="1">
      <c r="A86" s="66" t="str">
        <f>IF(ISNA(VLOOKUP($C86,BASEIS!$A$2:$G$475,3,FALSE))," ",VLOOKUP($C86,BASEIS!$A$2:$G$475,7,FALSE))</f>
        <v>http://www.survey.ntua.gr</v>
      </c>
      <c r="B86" s="206" t="str">
        <f t="shared" si="8"/>
        <v>i</v>
      </c>
      <c r="C86" s="72">
        <v>225</v>
      </c>
      <c r="D86" s="73" t="str">
        <f>IF(ISNA(VLOOKUP($C86,BASEIS!$A$2:$E$475,3,FALSE))," ",VLOOKUP($C86,BASEIS!$A$2:$E$475,3,FALSE))</f>
        <v>ΑΓΡΟΝΟΜΩΝ ΚΑΙ ΤΟΠΟΓΡΑΦΩΝ ΜΗΧΑΝΙΚΩΝ (ΑΘΗΝΑ)</v>
      </c>
      <c r="E86" s="74" t="str">
        <f>IF(ISNA(VLOOKUP($C86,BASEIS!$A$2:$E$475,2,FALSE))," ",VLOOKUP($C86,BASEIS!$A$2:$E$475,2,FALSE))</f>
        <v>ΕΘΝΙΚΟ ΜΕΤΣΟΒΙΟ ΠΟΛΥΤΕΧΝΕΙΟ</v>
      </c>
      <c r="F86" s="75">
        <f>IF(ISNA(VLOOKUP($C86,BASEIS!$A$2:$E$475,4,FALSE))," ",VLOOKUP($C86,BASEIS!$A$2:$E$475,4,FALSE))</f>
        <v>14942</v>
      </c>
      <c r="G86" s="245">
        <f>IF(ISNA(VLOOKUP($C86,BASEIS!$A$2:$E$475,5,FALSE))," ",VLOOKUP($C86,BASEIS!$A$2:$E$475,5,FALSE))</f>
        <v>14220</v>
      </c>
      <c r="H86" s="64"/>
      <c r="I86" s="71">
        <f t="shared" si="9"/>
        <v>-14220</v>
      </c>
      <c r="J86" s="172">
        <f t="shared" si="10"/>
        <v>2</v>
      </c>
      <c r="K86" s="224" t="str">
        <f t="shared" si="11"/>
        <v/>
      </c>
      <c r="N86" s="65"/>
      <c r="O86" s="65"/>
      <c r="P86" s="65"/>
      <c r="Q86" s="65"/>
      <c r="R86" s="65"/>
      <c r="S86" s="65"/>
      <c r="T86" s="65"/>
      <c r="U86" s="65"/>
      <c r="V86" s="65"/>
      <c r="W86" s="65"/>
    </row>
    <row r="87" spans="1:23" ht="20.25" thickBot="1">
      <c r="A87" s="66" t="str">
        <f>IF(ISNA(VLOOKUP($C87,BASEIS!$A$2:$G$475,3,FALSE))," ",VLOOKUP($C87,BASEIS!$A$2:$G$475,7,FALSE))</f>
        <v>http://www.civ.uth.gr/</v>
      </c>
      <c r="B87" s="206" t="str">
        <f t="shared" si="8"/>
        <v>i</v>
      </c>
      <c r="C87" s="72">
        <v>208</v>
      </c>
      <c r="D87" s="73" t="str">
        <f>IF(ISNA(VLOOKUP($C87,BASEIS!$A$2:$E$475,3,FALSE))," ",VLOOKUP($C87,BASEIS!$A$2:$E$475,3,FALSE))</f>
        <v>ΠΟΛΙΤΙΚΩΝ ΜΗΧΑΝΙΚΩΝ (ΒΟΛΟΣ)</v>
      </c>
      <c r="E87" s="74" t="str">
        <f>IF(ISNA(VLOOKUP($C87,BASEIS!$A$2:$E$475,2,FALSE))," ",VLOOKUP($C87,BASEIS!$A$2:$E$475,2,FALSE))</f>
        <v>ΠΑΝΕΠΙΣΤΗΜΙΟ ΘΕΣΣΑΛΙΑΣ</v>
      </c>
      <c r="F87" s="75">
        <f>IF(ISNA(VLOOKUP($C87,BASEIS!$A$2:$E$475,4,FALSE))," ",VLOOKUP($C87,BASEIS!$A$2:$E$475,4,FALSE))</f>
        <v>14742</v>
      </c>
      <c r="G87" s="245">
        <f>IF(ISNA(VLOOKUP($C87,BASEIS!$A$2:$E$475,5,FALSE))," ",VLOOKUP($C87,BASEIS!$A$2:$E$475,5,FALSE))</f>
        <v>14315</v>
      </c>
      <c r="H87" s="64"/>
      <c r="I87" s="71">
        <f t="shared" si="9"/>
        <v>-14315</v>
      </c>
      <c r="J87" s="172">
        <f t="shared" si="10"/>
        <v>2</v>
      </c>
      <c r="K87" s="224" t="str">
        <f t="shared" si="11"/>
        <v/>
      </c>
      <c r="N87" s="65"/>
      <c r="O87" s="65"/>
      <c r="P87" s="65"/>
      <c r="Q87" s="65"/>
      <c r="R87" s="65"/>
      <c r="S87" s="65"/>
      <c r="T87" s="65"/>
      <c r="U87" s="65"/>
      <c r="V87" s="65"/>
      <c r="W87" s="65"/>
    </row>
    <row r="88" spans="1:23" ht="20.25" thickBot="1">
      <c r="A88" s="66" t="str">
        <f>IF(ISNA(VLOOKUP($C88,BASEIS!$A$2:$G$475,3,FALSE))," ",VLOOKUP($C88,BASEIS!$A$2:$G$475,7,FALSE))</f>
        <v>https://www.auth.gr/thea</v>
      </c>
      <c r="B88" s="206" t="str">
        <f t="shared" si="8"/>
        <v>i</v>
      </c>
      <c r="C88" s="72">
        <v>168</v>
      </c>
      <c r="D88" s="73" t="str">
        <f>IF(ISNA(VLOOKUP($C88,BASEIS!$A$2:$E$475,3,FALSE))," ",VLOOKUP($C88,BASEIS!$A$2:$E$475,3,FALSE))</f>
        <v>ΘΕΑΤΡΟΥ (ΘΕΣΣΑΛΟΝΙΚΗ)</v>
      </c>
      <c r="E88" s="74" t="str">
        <f>IF(ISNA(VLOOKUP($C88,BASEIS!$A$2:$E$475,2,FALSE))," ",VLOOKUP($C88,BASEIS!$A$2:$E$475,2,FALSE))</f>
        <v>ΑΡΙΣΤΟΤΕΛΕΙΟ ΠΑΝΕΠΙΣΤΗΜΙΟ ΘΕΣΣΑΛΟΝΙΚΗΣ</v>
      </c>
      <c r="F88" s="75">
        <f>IF(ISNA(VLOOKUP($C88,BASEIS!$A$2:$E$475,4,FALSE))," ",VLOOKUP($C88,BASEIS!$A$2:$E$475,4,FALSE))</f>
        <v>13609</v>
      </c>
      <c r="G88" s="245">
        <f>IF(ISNA(VLOOKUP($C88,BASEIS!$A$2:$E$475,5,FALSE))," ",VLOOKUP($C88,BASEIS!$A$2:$E$475,5,FALSE))</f>
        <v>14448</v>
      </c>
      <c r="H88" s="64"/>
      <c r="I88" s="71">
        <f t="shared" si="9"/>
        <v>-14448</v>
      </c>
      <c r="J88" s="172">
        <f t="shared" si="10"/>
        <v>2</v>
      </c>
      <c r="K88" s="224" t="str">
        <f t="shared" si="11"/>
        <v/>
      </c>
      <c r="N88" s="65"/>
      <c r="O88" s="65"/>
      <c r="P88" s="65"/>
      <c r="Q88" s="65"/>
      <c r="R88" s="65"/>
      <c r="S88" s="65"/>
      <c r="T88" s="65"/>
      <c r="U88" s="65"/>
      <c r="V88" s="65"/>
      <c r="W88" s="65"/>
    </row>
    <row r="89" spans="1:23" ht="20.25" thickBot="1">
      <c r="A89" s="66" t="str">
        <f>IF(ISNA(VLOOKUP($C89,BASEIS!$A$2:$G$475,3,FALSE))," ",VLOOKUP($C89,BASEIS!$A$2:$G$475,7,FALSE))</f>
        <v>http://www.physics.upatras.gr/</v>
      </c>
      <c r="B89" s="206" t="str">
        <f t="shared" si="8"/>
        <v>i</v>
      </c>
      <c r="C89" s="72">
        <v>257</v>
      </c>
      <c r="D89" s="73" t="str">
        <f>IF(ISNA(VLOOKUP($C89,BASEIS!$A$2:$E$475,3,FALSE))," ",VLOOKUP($C89,BASEIS!$A$2:$E$475,3,FALSE))</f>
        <v>ΦΥΣΙΚΗΣ (ΠΑΤΡΑ)</v>
      </c>
      <c r="E89" s="74" t="str">
        <f>IF(ISNA(VLOOKUP($C89,BASEIS!$A$2:$E$475,2,FALSE))," ",VLOOKUP($C89,BASEIS!$A$2:$E$475,2,FALSE))</f>
        <v>ΠΑΝΕΠΙΣΤΗΜΙΟ ΠΑΤΡΩΝ</v>
      </c>
      <c r="F89" s="75">
        <f>IF(ISNA(VLOOKUP($C89,BASEIS!$A$2:$E$475,4,FALSE))," ",VLOOKUP($C89,BASEIS!$A$2:$E$475,4,FALSE))</f>
        <v>14731</v>
      </c>
      <c r="G89" s="245">
        <f>IF(ISNA(VLOOKUP($C89,BASEIS!$A$2:$E$475,5,FALSE))," ",VLOOKUP($C89,BASEIS!$A$2:$E$475,5,FALSE))</f>
        <v>14500</v>
      </c>
      <c r="H89" s="64"/>
      <c r="I89" s="71">
        <f t="shared" si="9"/>
        <v>-14500</v>
      </c>
      <c r="J89" s="172">
        <f t="shared" si="10"/>
        <v>2</v>
      </c>
      <c r="K89" s="224" t="str">
        <f t="shared" si="11"/>
        <v/>
      </c>
      <c r="N89" s="65"/>
      <c r="O89" s="65"/>
      <c r="P89" s="65"/>
      <c r="Q89" s="65"/>
      <c r="R89" s="65"/>
      <c r="S89" s="65"/>
      <c r="T89" s="65"/>
      <c r="U89" s="65"/>
      <c r="V89" s="65"/>
      <c r="W89" s="65"/>
    </row>
    <row r="90" spans="1:23" ht="20.25" thickBot="1">
      <c r="A90" s="66" t="str">
        <f>IF(ISNA(VLOOKUP($C90,BASEIS!$A$2:$G$475,3,FALSE))," ",VLOOKUP($C90,BASEIS!$A$2:$G$475,7,FALSE))</f>
        <v>http://www.civil.upatras.gr/el/</v>
      </c>
      <c r="B90" s="206" t="str">
        <f t="shared" si="8"/>
        <v>i</v>
      </c>
      <c r="C90" s="72">
        <v>205</v>
      </c>
      <c r="D90" s="73" t="str">
        <f>IF(ISNA(VLOOKUP($C90,BASEIS!$A$2:$E$475,3,FALSE))," ",VLOOKUP($C90,BASEIS!$A$2:$E$475,3,FALSE))</f>
        <v>ΠΟΛΙΤΙΚΩΝ ΜΗΧΑΝΙΚΩΝ (ΠΑΤΡΑ)</v>
      </c>
      <c r="E90" s="74" t="str">
        <f>IF(ISNA(VLOOKUP($C90,BASEIS!$A$2:$E$475,2,FALSE))," ",VLOOKUP($C90,BASEIS!$A$2:$E$475,2,FALSE))</f>
        <v>ΠΑΝΕΠΙΣΤΗΜΙΟ ΠΑΤΡΩΝ</v>
      </c>
      <c r="F90" s="75">
        <f>IF(ISNA(VLOOKUP($C90,BASEIS!$A$2:$E$475,4,FALSE))," ",VLOOKUP($C90,BASEIS!$A$2:$E$475,4,FALSE))</f>
        <v>15139</v>
      </c>
      <c r="G90" s="245">
        <f>IF(ISNA(VLOOKUP($C90,BASEIS!$A$2:$E$475,5,FALSE))," ",VLOOKUP($C90,BASEIS!$A$2:$E$475,5,FALSE))</f>
        <v>14536</v>
      </c>
      <c r="H90" s="64"/>
      <c r="I90" s="71">
        <f t="shared" si="9"/>
        <v>-14536</v>
      </c>
      <c r="J90" s="172">
        <f t="shared" si="10"/>
        <v>2</v>
      </c>
      <c r="K90" s="224" t="str">
        <f t="shared" si="11"/>
        <v/>
      </c>
      <c r="N90" s="65"/>
      <c r="O90" s="65"/>
      <c r="P90" s="65"/>
      <c r="Q90" s="65"/>
      <c r="R90" s="65"/>
      <c r="S90" s="65"/>
      <c r="T90" s="65"/>
      <c r="U90" s="65"/>
      <c r="V90" s="65"/>
      <c r="W90" s="65"/>
    </row>
    <row r="91" spans="1:23" ht="20.25" thickBot="1">
      <c r="A91" s="66" t="str">
        <f>IF(ISNA(VLOOKUP($C91,BASEIS!$A$2:$G$475,3,FALSE))," ",VLOOKUP($C91,BASEIS!$A$2:$G$475,7,FALSE))</f>
        <v>http://www.sed.uth.gr/</v>
      </c>
      <c r="B91" s="206" t="str">
        <f t="shared" si="8"/>
        <v>i</v>
      </c>
      <c r="C91" s="72">
        <v>178</v>
      </c>
      <c r="D91" s="73" t="str">
        <f>IF(ISNA(VLOOKUP($C91,BASEIS!$A$2:$E$475,3,FALSE))," ",VLOOKUP($C91,BASEIS!$A$2:$E$475,3,FALSE))</f>
        <v>ΠΑΙΔΑΓΩΓΙΚΟ ΕΙΔΙΚΗΣ ΑΓΩΓΗΣ (ΒΟΛΟΣ)</v>
      </c>
      <c r="E91" s="74" t="str">
        <f>IF(ISNA(VLOOKUP($C91,BASEIS!$A$2:$E$475,2,FALSE))," ",VLOOKUP($C91,BASEIS!$A$2:$E$475,2,FALSE))</f>
        <v>ΠΑΝΕΠΙΣΤΗΜΙΟ ΘΕΣΣΑΛΙΑΣ</v>
      </c>
      <c r="F91" s="75">
        <f>IF(ISNA(VLOOKUP($C91,BASEIS!$A$2:$E$475,4,FALSE))," ",VLOOKUP($C91,BASEIS!$A$2:$E$475,4,FALSE))</f>
        <v>13203</v>
      </c>
      <c r="G91" s="245">
        <f>IF(ISNA(VLOOKUP($C91,BASEIS!$A$2:$E$475,5,FALSE))," ",VLOOKUP($C91,BASEIS!$A$2:$E$475,5,FALSE))</f>
        <v>14557</v>
      </c>
      <c r="H91" s="64"/>
      <c r="I91" s="71">
        <f t="shared" si="9"/>
        <v>-14557</v>
      </c>
      <c r="J91" s="172">
        <f t="shared" si="10"/>
        <v>2</v>
      </c>
      <c r="K91" s="224" t="str">
        <f t="shared" si="11"/>
        <v/>
      </c>
      <c r="N91" s="65"/>
      <c r="O91" s="65"/>
      <c r="P91" s="65"/>
      <c r="Q91" s="65"/>
      <c r="R91" s="65"/>
      <c r="S91" s="65"/>
      <c r="T91" s="65"/>
      <c r="U91" s="65"/>
      <c r="V91" s="65"/>
      <c r="W91" s="65"/>
    </row>
    <row r="92" spans="1:23" ht="20.25" thickBot="1">
      <c r="A92" s="66" t="str">
        <f>IF(ISNA(VLOOKUP($C92,BASEIS!$A$2:$G$475,3,FALSE))," ",VLOOKUP($C92,BASEIS!$A$2:$G$475,7,FALSE))</f>
        <v>http://www.ceid.upatras.gr/</v>
      </c>
      <c r="B92" s="206" t="str">
        <f t="shared" si="8"/>
        <v>i</v>
      </c>
      <c r="C92" s="72">
        <v>215</v>
      </c>
      <c r="D92" s="73" t="str">
        <f>IF(ISNA(VLOOKUP($C92,BASEIS!$A$2:$E$475,3,FALSE))," ",VLOOKUP($C92,BASEIS!$A$2:$E$475,3,FALSE))</f>
        <v>ΜΗΧΑΝΙΚΩΝ ΗΛΕΚΤΡΟΝΙΚΩΝ ΥΠΟΛΟΓΙΣΤΩΝ ΚΑΙ ΠΛΗΡΟΦΟΡΙΚΗΣ (ΠΑΤΡΑ)</v>
      </c>
      <c r="E92" s="74" t="str">
        <f>IF(ISNA(VLOOKUP($C92,BASEIS!$A$2:$E$475,2,FALSE))," ",VLOOKUP($C92,BASEIS!$A$2:$E$475,2,FALSE))</f>
        <v>ΠΑΝΕΠΙΣΤΗΜΙΟ ΠΑΤΡΩΝ</v>
      </c>
      <c r="F92" s="75">
        <f>IF(ISNA(VLOOKUP($C92,BASEIS!$A$2:$E$475,4,FALSE))," ",VLOOKUP($C92,BASEIS!$A$2:$E$475,4,FALSE))</f>
        <v>15111</v>
      </c>
      <c r="G92" s="245">
        <f>IF(ISNA(VLOOKUP($C92,BASEIS!$A$2:$E$475,5,FALSE))," ",VLOOKUP($C92,BASEIS!$A$2:$E$475,5,FALSE))</f>
        <v>14658</v>
      </c>
      <c r="H92" s="64"/>
      <c r="I92" s="71">
        <f t="shared" si="9"/>
        <v>-14658</v>
      </c>
      <c r="J92" s="172">
        <f t="shared" si="10"/>
        <v>2</v>
      </c>
      <c r="K92" s="224" t="str">
        <f t="shared" si="11"/>
        <v/>
      </c>
      <c r="N92" s="65"/>
      <c r="O92" s="65"/>
      <c r="P92" s="65"/>
      <c r="Q92" s="65"/>
      <c r="R92" s="65"/>
      <c r="S92" s="65"/>
      <c r="T92" s="65"/>
      <c r="U92" s="65"/>
      <c r="V92" s="65"/>
      <c r="W92" s="65"/>
    </row>
    <row r="93" spans="1:23" ht="20.25" thickBot="1">
      <c r="A93" s="66" t="str">
        <f>IF(ISNA(VLOOKUP($C93,BASEIS!$A$2:$G$475,3,FALSE))," ",VLOOKUP($C93,BASEIS!$A$2:$G$475,7,FALSE))</f>
        <v>http://www.film.auth.gr/index.php</v>
      </c>
      <c r="B93" s="206" t="str">
        <f t="shared" si="8"/>
        <v>i</v>
      </c>
      <c r="C93" s="72">
        <v>163</v>
      </c>
      <c r="D93" s="73" t="str">
        <f>IF(ISNA(VLOOKUP($C93,BASEIS!$A$2:$E$475,3,FALSE))," ",VLOOKUP($C93,BASEIS!$A$2:$E$475,3,FALSE))</f>
        <v>ΚΙΝΗΜΑΤΟΓΡΑΦΟΥ (ΘΕΣΣΑΛΟΝΙΚΗ)</v>
      </c>
      <c r="E93" s="74" t="str">
        <f>IF(ISNA(VLOOKUP($C93,BASEIS!$A$2:$E$475,2,FALSE))," ",VLOOKUP($C93,BASEIS!$A$2:$E$475,2,FALSE))</f>
        <v>ΑΡΙΣΤΟΤΕΛΕΙΟ ΠΑΝΕΠΙΣΤΗΜΙΟ ΘΕΣΣΑΛΟΝΙΚΗΣ</v>
      </c>
      <c r="F93" s="75">
        <f>IF(ISNA(VLOOKUP($C93,BASEIS!$A$2:$E$475,4,FALSE))," ",VLOOKUP($C93,BASEIS!$A$2:$E$475,4,FALSE))</f>
        <v>14890</v>
      </c>
      <c r="G93" s="245">
        <f>IF(ISNA(VLOOKUP($C93,BASEIS!$A$2:$E$475,5,FALSE))," ",VLOOKUP($C93,BASEIS!$A$2:$E$475,5,FALSE))</f>
        <v>14660</v>
      </c>
      <c r="H93" s="64"/>
      <c r="I93" s="71">
        <f t="shared" si="9"/>
        <v>-14660</v>
      </c>
      <c r="J93" s="172">
        <f t="shared" si="10"/>
        <v>2</v>
      </c>
      <c r="K93" s="224" t="str">
        <f t="shared" si="11"/>
        <v/>
      </c>
      <c r="N93" s="65"/>
      <c r="O93" s="65"/>
      <c r="P93" s="65"/>
      <c r="Q93" s="65"/>
      <c r="R93" s="65"/>
      <c r="S93" s="65"/>
      <c r="T93" s="65"/>
      <c r="U93" s="65"/>
      <c r="V93" s="65"/>
      <c r="W93" s="65"/>
    </row>
    <row r="94" spans="1:23" ht="20.25" thickBot="1">
      <c r="A94" s="66" t="str">
        <f>IF(ISNA(VLOOKUP($C94,BASEIS!$A$2:$G$475,3,FALSE))," ",VLOOKUP($C94,BASEIS!$A$2:$G$475,7,FALSE))</f>
        <v>http://www.dit.hua.gr/</v>
      </c>
      <c r="B94" s="206" t="str">
        <f t="shared" si="8"/>
        <v>i</v>
      </c>
      <c r="C94" s="72">
        <v>412</v>
      </c>
      <c r="D94" s="73" t="str">
        <f>IF(ISNA(VLOOKUP($C94,BASEIS!$A$2:$E$475,3,FALSE))," ",VLOOKUP($C94,BASEIS!$A$2:$E$475,3,FALSE))</f>
        <v>ΠΛΗΡΟΦΟΡΙΚΗΣ ΚΑΙ ΤΗΛΕΜΑΤΙΚΗΣ (ΑΘΗΝΑ)</v>
      </c>
      <c r="E94" s="74" t="str">
        <f>IF(ISNA(VLOOKUP($C94,BASEIS!$A$2:$E$475,2,FALSE))," ",VLOOKUP($C94,BASEIS!$A$2:$E$475,2,FALSE))</f>
        <v>ΧΑΡΟΚΟΠΕΙΟ ΠΑΝΕΠΙΣΤΗΜΙΟ</v>
      </c>
      <c r="F94" s="75">
        <f>IF(ISNA(VLOOKUP($C94,BASEIS!$A$2:$E$475,4,FALSE))," ",VLOOKUP($C94,BASEIS!$A$2:$E$475,4,FALSE))</f>
        <v>14557</v>
      </c>
      <c r="G94" s="245">
        <f>IF(ISNA(VLOOKUP($C94,BASEIS!$A$2:$E$475,5,FALSE))," ",VLOOKUP($C94,BASEIS!$A$2:$E$475,5,FALSE))</f>
        <v>14730</v>
      </c>
      <c r="H94" s="64"/>
      <c r="I94" s="71">
        <f t="shared" si="9"/>
        <v>-14730</v>
      </c>
      <c r="J94" s="172">
        <f t="shared" si="10"/>
        <v>2</v>
      </c>
      <c r="K94" s="224" t="str">
        <f t="shared" si="11"/>
        <v/>
      </c>
      <c r="N94" s="65"/>
      <c r="O94" s="65"/>
      <c r="P94" s="65"/>
      <c r="Q94" s="65"/>
      <c r="R94" s="65"/>
      <c r="S94" s="65"/>
      <c r="T94" s="65"/>
      <c r="U94" s="65"/>
      <c r="V94" s="65"/>
      <c r="W94" s="65"/>
    </row>
    <row r="95" spans="1:23" ht="20.25" thickBot="1">
      <c r="A95" s="66" t="str">
        <f>IF(ISNA(VLOOKUP($C95,BASEIS!$A$2:$G$475,3,FALSE))," ",VLOOKUP($C95,BASEIS!$A$2:$G$475,7,FALSE))</f>
        <v>http://www.uom.gr/index.php?tmima=6&amp;categorymenu=2</v>
      </c>
      <c r="B95" s="206" t="str">
        <f t="shared" si="8"/>
        <v>i</v>
      </c>
      <c r="C95" s="72">
        <v>335</v>
      </c>
      <c r="D95" s="73" t="str">
        <f>IF(ISNA(VLOOKUP($C95,BASEIS!$A$2:$E$475,3,FALSE))," ",VLOOKUP($C95,BASEIS!$A$2:$E$475,3,FALSE))</f>
        <v>ΕΦΑΡΜΟΣΜΕΝΗΣ ΠΛΗΡΟΦΟΡΙΚΗΣ (ΘΕΣΣΑΛΟΝΙΚΗ)</v>
      </c>
      <c r="E95" s="74" t="str">
        <f>IF(ISNA(VLOOKUP($C95,BASEIS!$A$2:$E$475,2,FALSE))," ",VLOOKUP($C95,BASEIS!$A$2:$E$475,2,FALSE))</f>
        <v>ΠΑΝΕΠΙΣΤΗΜΙΟ ΜΑΚΕΔΟΝΙΑΣ</v>
      </c>
      <c r="F95" s="75">
        <f>IF(ISNA(VLOOKUP($C95,BASEIS!$A$2:$E$475,4,FALSE))," ",VLOOKUP($C95,BASEIS!$A$2:$E$475,4,FALSE))</f>
        <v>15091</v>
      </c>
      <c r="G95" s="245">
        <f>IF(ISNA(VLOOKUP($C95,BASEIS!$A$2:$E$475,5,FALSE))," ",VLOOKUP($C95,BASEIS!$A$2:$E$475,5,FALSE))</f>
        <v>14742</v>
      </c>
      <c r="H95" s="64"/>
      <c r="I95" s="71">
        <f t="shared" si="9"/>
        <v>-14742</v>
      </c>
      <c r="J95" s="172">
        <f t="shared" si="10"/>
        <v>2</v>
      </c>
      <c r="K95" s="224" t="str">
        <f t="shared" si="11"/>
        <v/>
      </c>
      <c r="N95" s="65"/>
      <c r="O95" s="65"/>
      <c r="P95" s="65"/>
      <c r="Q95" s="65"/>
      <c r="R95" s="65"/>
      <c r="S95" s="65"/>
      <c r="T95" s="65"/>
      <c r="U95" s="65"/>
      <c r="V95" s="65"/>
      <c r="W95" s="65"/>
    </row>
    <row r="96" spans="1:23" ht="20.25" thickBot="1">
      <c r="A96" s="66" t="str">
        <f>IF(ISNA(VLOOKUP($C96,BASEIS!$A$2:$G$475,3,FALSE))," ",VLOOKUP($C96,BASEIS!$A$2:$G$475,7,FALSE))</f>
        <v>http://www.primedu.uoa.gr/</v>
      </c>
      <c r="B96" s="206" t="str">
        <f t="shared" si="8"/>
        <v>i</v>
      </c>
      <c r="C96" s="72">
        <v>128</v>
      </c>
      <c r="D96" s="73" t="str">
        <f>IF(ISNA(VLOOKUP($C96,BASEIS!$A$2:$E$475,3,FALSE))," ",VLOOKUP($C96,BASEIS!$A$2:$E$475,3,FALSE))</f>
        <v>ΠΑΙΔΑΓΩΓΙΚΟ ΔΗΜΟΤΙΚΗΣ ΕΚΠΑΙΔΕΥΣΗΣ (ΑΘΗΝΑ)</v>
      </c>
      <c r="E96" s="74" t="str">
        <f>IF(ISNA(VLOOKUP($C96,BASEIS!$A$2:$E$475,2,FALSE))," ",VLOOKUP($C96,BASEIS!$A$2:$E$475,2,FALSE))</f>
        <v>ΕΘΝΙΚΟ &amp; ΚΑΠΟΔΙΣΤΡΙΑΚΟ ΠΑΝΕΠΙΣΤΗΜΙΟ ΑΘΗΝΩΝ</v>
      </c>
      <c r="F96" s="75">
        <f>IF(ISNA(VLOOKUP($C96,BASEIS!$A$2:$E$475,4,FALSE))," ",VLOOKUP($C96,BASEIS!$A$2:$E$475,4,FALSE))</f>
        <v>14670</v>
      </c>
      <c r="G96" s="245">
        <f>IF(ISNA(VLOOKUP($C96,BASEIS!$A$2:$E$475,5,FALSE))," ",VLOOKUP($C96,BASEIS!$A$2:$E$475,5,FALSE))</f>
        <v>14915</v>
      </c>
      <c r="H96" s="64"/>
      <c r="I96" s="71">
        <f t="shared" si="9"/>
        <v>-14915</v>
      </c>
      <c r="J96" s="172">
        <f t="shared" si="10"/>
        <v>2</v>
      </c>
      <c r="K96" s="224" t="str">
        <f t="shared" si="11"/>
        <v/>
      </c>
      <c r="N96" s="65"/>
      <c r="O96" s="65"/>
      <c r="P96" s="65"/>
      <c r="Q96" s="65"/>
      <c r="R96" s="65"/>
      <c r="S96" s="65"/>
      <c r="T96" s="65"/>
      <c r="U96" s="65"/>
      <c r="V96" s="65"/>
      <c r="W96" s="65"/>
    </row>
    <row r="97" spans="1:23" ht="20.25" thickBot="1">
      <c r="A97" s="66" t="str">
        <f>IF(ISNA(VLOOKUP($C97,BASEIS!$A$2:$G$475,3,FALSE))," ",VLOOKUP($C97,BASEIS!$A$2:$G$475,7,FALSE))</f>
        <v>http://afp.aua.gr/</v>
      </c>
      <c r="B97" s="206" t="str">
        <f t="shared" si="8"/>
        <v>i</v>
      </c>
      <c r="C97" s="72">
        <v>327</v>
      </c>
      <c r="D97" s="73" t="str">
        <f>IF(ISNA(VLOOKUP($C97,BASEIS!$A$2:$E$475,3,FALSE))," ",VLOOKUP($C97,BASEIS!$A$2:$E$475,3,FALSE))</f>
        <v>ΑΞΙΟΠΟΙΗΣΗΣ ΦΥΣΙΚΩΝ ΠΟΡΩΝ ΚΑΙ ΓΕΩΡΓΙΚΗΣ ΜΗΧΑΝΙΚΗΣ (ΑΘΗΝΑ)</v>
      </c>
      <c r="E97" s="74" t="str">
        <f>IF(ISNA(VLOOKUP($C97,BASEIS!$A$2:$E$475,2,FALSE))," ",VLOOKUP($C97,BASEIS!$A$2:$E$475,2,FALSE))</f>
        <v>ΓΕΩΠΟΝΙΚΟ ΠΑΝΕΠΙΣΤΗΜΙΟ ΑΘΗΝΩΝ</v>
      </c>
      <c r="F97" s="75">
        <f>IF(ISNA(VLOOKUP($C97,BASEIS!$A$2:$E$475,4,FALSE))," ",VLOOKUP($C97,BASEIS!$A$2:$E$475,4,FALSE))</f>
        <v>15194</v>
      </c>
      <c r="G97" s="245">
        <f>IF(ISNA(VLOOKUP($C97,BASEIS!$A$2:$E$475,5,FALSE))," ",VLOOKUP($C97,BASEIS!$A$2:$E$475,5,FALSE))</f>
        <v>15047</v>
      </c>
      <c r="H97" s="64"/>
      <c r="I97" s="71">
        <f t="shared" si="9"/>
        <v>-15047</v>
      </c>
      <c r="J97" s="172">
        <f t="shared" si="10"/>
        <v>2</v>
      </c>
      <c r="K97" s="224" t="str">
        <f t="shared" si="11"/>
        <v/>
      </c>
      <c r="N97" s="65"/>
      <c r="O97" s="65"/>
      <c r="P97" s="65"/>
      <c r="Q97" s="65"/>
      <c r="R97" s="65"/>
      <c r="S97" s="65"/>
      <c r="T97" s="65"/>
      <c r="U97" s="65"/>
      <c r="V97" s="65"/>
      <c r="W97" s="65"/>
    </row>
    <row r="98" spans="1:23" ht="20.25" thickBot="1">
      <c r="A98" s="66" t="str">
        <f>IF(ISNA(VLOOKUP($C98,BASEIS!$A$2:$G$475,3,FALSE))," ",VLOOKUP($C98,BASEIS!$A$2:$G$475,7,FALSE))</f>
        <v>http://www.metal.ntua.gr/</v>
      </c>
      <c r="B98" s="206" t="str">
        <f t="shared" si="8"/>
        <v>i</v>
      </c>
      <c r="C98" s="72">
        <v>241</v>
      </c>
      <c r="D98" s="73" t="str">
        <f>IF(ISNA(VLOOKUP($C98,BASEIS!$A$2:$E$475,3,FALSE))," ",VLOOKUP($C98,BASEIS!$A$2:$E$475,3,FALSE))</f>
        <v>ΜΗΧΑΝΙΚΩΝ ΜΕΤΑΛΛΕΙΩΝ ΜΕΤΑΛΛΟΥΡΓΩΝ (ΑΘΗΝΑ)</v>
      </c>
      <c r="E98" s="74" t="str">
        <f>IF(ISNA(VLOOKUP($C98,BASEIS!$A$2:$E$475,2,FALSE))," ",VLOOKUP($C98,BASEIS!$A$2:$E$475,2,FALSE))</f>
        <v>ΕΘΝΙΚΟ ΜΕΤΣΟΒΙΟ ΠΟΛΥΤΕΧΝΕΙΟ</v>
      </c>
      <c r="F98" s="75">
        <f>IF(ISNA(VLOOKUP($C98,BASEIS!$A$2:$E$475,4,FALSE))," ",VLOOKUP($C98,BASEIS!$A$2:$E$475,4,FALSE))</f>
        <v>15253</v>
      </c>
      <c r="G98" s="245">
        <f>IF(ISNA(VLOOKUP($C98,BASEIS!$A$2:$E$475,5,FALSE))," ",VLOOKUP($C98,BASEIS!$A$2:$E$475,5,FALSE))</f>
        <v>15141</v>
      </c>
      <c r="H98" s="64"/>
      <c r="I98" s="71">
        <f t="shared" si="9"/>
        <v>-15141</v>
      </c>
      <c r="J98" s="172">
        <f t="shared" si="10"/>
        <v>2</v>
      </c>
      <c r="K98" s="224" t="str">
        <f t="shared" si="11"/>
        <v/>
      </c>
      <c r="N98" s="65"/>
      <c r="O98" s="65"/>
      <c r="P98" s="65"/>
      <c r="Q98" s="65"/>
      <c r="R98" s="65"/>
      <c r="S98" s="65"/>
      <c r="T98" s="65"/>
      <c r="U98" s="65"/>
      <c r="V98" s="65"/>
      <c r="W98" s="65"/>
    </row>
    <row r="99" spans="1:23" ht="20.25" thickBot="1">
      <c r="A99" s="66" t="str">
        <f>IF(ISNA(VLOOKUP($C99,BASEIS!$A$2:$G$475,3,FALSE))," ",VLOOKUP($C99,BASEIS!$A$2:$G$475,7,FALSE))</f>
        <v>http://www.cs.unipi.gr/</v>
      </c>
      <c r="B99" s="206" t="str">
        <f t="shared" si="8"/>
        <v>i</v>
      </c>
      <c r="C99" s="72">
        <v>339</v>
      </c>
      <c r="D99" s="73" t="str">
        <f>IF(ISNA(VLOOKUP($C99,BASEIS!$A$2:$E$475,3,FALSE))," ",VLOOKUP($C99,BASEIS!$A$2:$E$475,3,FALSE))</f>
        <v>ΠΛΗΡΟΦΟΡΙΚΗΣ (ΠΕΙΡΑΙΑΣ)</v>
      </c>
      <c r="E99" s="74" t="str">
        <f>IF(ISNA(VLOOKUP($C99,BASEIS!$A$2:$E$475,2,FALSE))," ",VLOOKUP($C99,BASEIS!$A$2:$E$475,2,FALSE))</f>
        <v>ΠΑΝΕΠΙΣΤΗΜΙΟ ΠΕΙΡΑΙΩΣ</v>
      </c>
      <c r="F99" s="75">
        <f>IF(ISNA(VLOOKUP($C99,BASEIS!$A$2:$E$475,4,FALSE))," ",VLOOKUP($C99,BASEIS!$A$2:$E$475,4,FALSE))</f>
        <v>15114</v>
      </c>
      <c r="G99" s="245">
        <f>IF(ISNA(VLOOKUP($C99,BASEIS!$A$2:$E$475,5,FALSE))," ",VLOOKUP($C99,BASEIS!$A$2:$E$475,5,FALSE))</f>
        <v>15165</v>
      </c>
      <c r="H99" s="64"/>
      <c r="I99" s="71">
        <f t="shared" si="9"/>
        <v>-15165</v>
      </c>
      <c r="J99" s="172">
        <f t="shared" si="10"/>
        <v>2</v>
      </c>
      <c r="K99" s="224" t="str">
        <f t="shared" si="11"/>
        <v/>
      </c>
      <c r="N99" s="65"/>
      <c r="O99" s="65"/>
      <c r="P99" s="65"/>
      <c r="Q99" s="65"/>
      <c r="R99" s="65"/>
      <c r="S99" s="65"/>
      <c r="T99" s="65"/>
      <c r="U99" s="65"/>
      <c r="V99" s="65"/>
      <c r="W99" s="65"/>
    </row>
    <row r="100" spans="1:23" ht="20.25" thickBot="1">
      <c r="A100" s="66" t="str">
        <f>IF(ISNA(VLOOKUP($C100,BASEIS!$A$2:$G$475,3,FALSE))," ",VLOOKUP($C100,BASEIS!$A$2:$G$475,7,FALSE))</f>
        <v>http://www.math.auth.gr</v>
      </c>
      <c r="B100" s="206" t="str">
        <f t="shared" si="8"/>
        <v>i</v>
      </c>
      <c r="C100" s="72">
        <v>245</v>
      </c>
      <c r="D100" s="73" t="str">
        <f>IF(ISNA(VLOOKUP($C100,BASEIS!$A$2:$E$475,3,FALSE))," ",VLOOKUP($C100,BASEIS!$A$2:$E$475,3,FALSE))</f>
        <v>ΜΑΘΗΜΑΤΙΚΩΝ (ΘΕΣΣΑΛΟΝΙΚΗ)</v>
      </c>
      <c r="E100" s="74" t="str">
        <f>IF(ISNA(VLOOKUP($C100,BASEIS!$A$2:$E$475,2,FALSE))," ",VLOOKUP($C100,BASEIS!$A$2:$E$475,2,FALSE))</f>
        <v>ΑΡΙΣΤΟΤΕΛΕΙΟ ΠΑΝΕΠΙΣΤΗΜΙΟ ΘΕΣΣΑΛΟΝΙΚΗΣ</v>
      </c>
      <c r="F100" s="75">
        <f>IF(ISNA(VLOOKUP($C100,BASEIS!$A$2:$E$475,4,FALSE))," ",VLOOKUP($C100,BASEIS!$A$2:$E$475,4,FALSE))</f>
        <v>15750</v>
      </c>
      <c r="G100" s="245">
        <f>IF(ISNA(VLOOKUP($C100,BASEIS!$A$2:$E$475,5,FALSE))," ",VLOOKUP($C100,BASEIS!$A$2:$E$475,5,FALSE))</f>
        <v>15230</v>
      </c>
      <c r="H100" s="64"/>
      <c r="I100" s="71">
        <f t="shared" si="9"/>
        <v>-15230</v>
      </c>
      <c r="J100" s="172">
        <f t="shared" si="10"/>
        <v>2</v>
      </c>
      <c r="K100" s="224" t="str">
        <f t="shared" si="11"/>
        <v/>
      </c>
      <c r="N100" s="65"/>
      <c r="O100" s="65"/>
      <c r="P100" s="65"/>
      <c r="Q100" s="65"/>
      <c r="R100" s="65"/>
      <c r="S100" s="65"/>
      <c r="T100" s="65"/>
      <c r="U100" s="65"/>
      <c r="V100" s="65"/>
      <c r="W100" s="65"/>
    </row>
    <row r="101" spans="1:23" ht="20.25" thickBot="1">
      <c r="A101" s="66" t="str">
        <f>IF(ISNA(VLOOKUP($C101,BASEIS!$A$2:$G$475,3,FALSE))," ",VLOOKUP($C101,BASEIS!$A$2:$G$475,7,FALSE))</f>
        <v>http://zp.aua.gr/</v>
      </c>
      <c r="B101" s="206" t="str">
        <f t="shared" si="8"/>
        <v>i</v>
      </c>
      <c r="C101" s="72">
        <v>324</v>
      </c>
      <c r="D101" s="73" t="str">
        <f>IF(ISNA(VLOOKUP($C101,BASEIS!$A$2:$E$475,3,FALSE))," ",VLOOKUP($C101,BASEIS!$A$2:$E$475,3,FALSE))</f>
        <v>ΕΠΙΣΤΗΜΗΣ ΖΩΙΚΗΣ ΠΑΡΑΓΩΓΗΣ ΚΑΙ ΥΔΑΤΟΚΑΛΛΙΕΡΓΕΙΩΝ (ΑΘΗΝΑ)</v>
      </c>
      <c r="E101" s="74" t="str">
        <f>IF(ISNA(VLOOKUP($C101,BASEIS!$A$2:$E$475,2,FALSE))," ",VLOOKUP($C101,BASEIS!$A$2:$E$475,2,FALSE))</f>
        <v>ΓΕΩΠΟΝΙΚΟ ΠΑΝΕΠΙΣΤΗΜΙΟ ΑΘΗΝΩΝ</v>
      </c>
      <c r="F101" s="75">
        <f>IF(ISNA(VLOOKUP($C101,BASEIS!$A$2:$E$475,4,FALSE))," ",VLOOKUP($C101,BASEIS!$A$2:$E$475,4,FALSE))</f>
        <v>15272</v>
      </c>
      <c r="G101" s="245">
        <f>IF(ISNA(VLOOKUP($C101,BASEIS!$A$2:$E$475,5,FALSE))," ",VLOOKUP($C101,BASEIS!$A$2:$E$475,5,FALSE))</f>
        <v>15320</v>
      </c>
      <c r="H101" s="64"/>
      <c r="I101" s="71">
        <f t="shared" si="9"/>
        <v>-15320</v>
      </c>
      <c r="J101" s="172">
        <f t="shared" si="10"/>
        <v>2</v>
      </c>
      <c r="K101" s="224" t="str">
        <f t="shared" si="11"/>
        <v/>
      </c>
      <c r="N101" s="65"/>
      <c r="O101" s="65"/>
      <c r="P101" s="65"/>
      <c r="Q101" s="65"/>
      <c r="R101" s="65"/>
      <c r="S101" s="65"/>
      <c r="T101" s="65"/>
      <c r="U101" s="65"/>
      <c r="V101" s="65"/>
      <c r="W101" s="65"/>
    </row>
    <row r="102" spans="1:23" ht="20.25" thickBot="1">
      <c r="A102" s="66" t="str">
        <f>IF(ISNA(VLOOKUP($C102,BASEIS!$A$2:$G$475,3,FALSE))," ",VLOOKUP($C102,BASEIS!$A$2:$G$475,7,FALSE))</f>
        <v>http://mech.uowm.gr/</v>
      </c>
      <c r="B102" s="206" t="str">
        <f t="shared" si="8"/>
        <v>i</v>
      </c>
      <c r="C102" s="72">
        <v>210</v>
      </c>
      <c r="D102" s="73" t="str">
        <f>IF(ISNA(VLOOKUP($C102,BASEIS!$A$2:$E$475,3,FALSE))," ",VLOOKUP($C102,BASEIS!$A$2:$E$475,3,FALSE))</f>
        <v>ΜΗΧΑΝΟΛΟΓΩΝ ΜΗΧΑΝΙΚΩΝ (ΚΟΖΑΝΗ)</v>
      </c>
      <c r="E102" s="74" t="str">
        <f>IF(ISNA(VLOOKUP($C102,BASEIS!$A$2:$E$475,2,FALSE))," ",VLOOKUP($C102,BASEIS!$A$2:$E$475,2,FALSE))</f>
        <v>ΠΑΝΕΠΙΣΤΗΜΙΟ ΔΥΤΙΚΗΣ ΜΑΚΕΔΟΝΙΑΣ</v>
      </c>
      <c r="F102" s="75">
        <f>IF(ISNA(VLOOKUP($C102,BASEIS!$A$2:$E$475,4,FALSE))," ",VLOOKUP($C102,BASEIS!$A$2:$E$475,4,FALSE))</f>
        <v>15792</v>
      </c>
      <c r="G102" s="245">
        <f>IF(ISNA(VLOOKUP($C102,BASEIS!$A$2:$E$475,5,FALSE))," ",VLOOKUP($C102,BASEIS!$A$2:$E$475,5,FALSE))</f>
        <v>15346</v>
      </c>
      <c r="H102" s="64"/>
      <c r="I102" s="71">
        <f t="shared" si="9"/>
        <v>-15346</v>
      </c>
      <c r="J102" s="172">
        <f t="shared" si="10"/>
        <v>2</v>
      </c>
      <c r="K102" s="224" t="str">
        <f t="shared" si="11"/>
        <v/>
      </c>
      <c r="N102" s="65"/>
      <c r="O102" s="65"/>
      <c r="P102" s="65"/>
      <c r="Q102" s="65"/>
      <c r="R102" s="65"/>
      <c r="S102" s="65"/>
      <c r="T102" s="65"/>
      <c r="U102" s="65"/>
      <c r="V102" s="65"/>
      <c r="W102" s="65"/>
    </row>
    <row r="103" spans="1:23" ht="20.25" thickBot="1">
      <c r="A103" s="66" t="str">
        <f>IF(ISNA(VLOOKUP($C103,BASEIS!$A$2:$G$475,3,FALSE))," ",VLOOKUP($C103,BASEIS!$A$2:$G$475,7,FALSE))</f>
        <v>http://www.civil.auth.gr/</v>
      </c>
      <c r="B103" s="206" t="str">
        <f t="shared" si="8"/>
        <v>i</v>
      </c>
      <c r="C103" s="72">
        <v>203</v>
      </c>
      <c r="D103" s="73" t="str">
        <f>IF(ISNA(VLOOKUP($C103,BASEIS!$A$2:$E$475,3,FALSE))," ",VLOOKUP($C103,BASEIS!$A$2:$E$475,3,FALSE))</f>
        <v>ΠΟΛΙΤΙΚΩΝ ΜΗΧΑΝΙΚΩΝ (ΘΕΣΣΑΛΟΝΙΚΗ)</v>
      </c>
      <c r="E103" s="74" t="str">
        <f>IF(ISNA(VLOOKUP($C103,BASEIS!$A$2:$E$475,2,FALSE))," ",VLOOKUP($C103,BASEIS!$A$2:$E$475,2,FALSE))</f>
        <v>ΑΡΙΣΤΟΤΕΛΕΙΟ ΠΑΝΕΠΙΣΤΗΜΙΟ ΘΕΣΣΑΛΟΝΙΚΗΣ</v>
      </c>
      <c r="F103" s="75">
        <f>IF(ISNA(VLOOKUP($C103,BASEIS!$A$2:$E$475,4,FALSE))," ",VLOOKUP($C103,BASEIS!$A$2:$E$475,4,FALSE))</f>
        <v>16053</v>
      </c>
      <c r="G103" s="245">
        <f>IF(ISNA(VLOOKUP($C103,BASEIS!$A$2:$E$475,5,FALSE))," ",VLOOKUP($C103,BASEIS!$A$2:$E$475,5,FALSE))</f>
        <v>15458</v>
      </c>
      <c r="H103" s="64"/>
      <c r="I103" s="71">
        <f t="shared" si="9"/>
        <v>-15458</v>
      </c>
      <c r="J103" s="172">
        <f t="shared" si="10"/>
        <v>2</v>
      </c>
      <c r="K103" s="224" t="str">
        <f t="shared" si="11"/>
        <v/>
      </c>
      <c r="N103" s="65"/>
      <c r="O103" s="65"/>
      <c r="P103" s="65"/>
      <c r="Q103" s="65"/>
      <c r="R103" s="65"/>
      <c r="S103" s="65"/>
      <c r="T103" s="65"/>
      <c r="U103" s="65"/>
      <c r="V103" s="65"/>
      <c r="W103" s="65"/>
    </row>
    <row r="104" spans="1:23" ht="20.25" thickBot="1">
      <c r="A104" s="66" t="str">
        <f>IF(ISNA(VLOOKUP($C104,BASEIS!$A$2:$G$475,3,FALSE))," ",VLOOKUP($C104,BASEIS!$A$2:$G$475,7,FALSE))</f>
        <v>http://noether.math.uoa.gr/</v>
      </c>
      <c r="B104" s="206" t="str">
        <f t="shared" si="8"/>
        <v>i</v>
      </c>
      <c r="C104" s="72">
        <v>243</v>
      </c>
      <c r="D104" s="73" t="str">
        <f>IF(ISNA(VLOOKUP($C104,BASEIS!$A$2:$E$475,3,FALSE))," ",VLOOKUP($C104,BASEIS!$A$2:$E$475,3,FALSE))</f>
        <v>ΜΑΘΗΜΑΤΙΚΩΝ (ΑΘΗΝΑ)</v>
      </c>
      <c r="E104" s="74" t="str">
        <f>IF(ISNA(VLOOKUP($C104,BASEIS!$A$2:$E$475,2,FALSE))," ",VLOOKUP($C104,BASEIS!$A$2:$E$475,2,FALSE))</f>
        <v>ΕΘΝΙΚΟ &amp; ΚΑΠΟΔΙΣΤΡΙΑΚΟ ΠΑΝΕΠΙΣΤΗΜΙΟ ΑΘΗΝΩΝ</v>
      </c>
      <c r="F104" s="75">
        <f>IF(ISNA(VLOOKUP($C104,BASEIS!$A$2:$E$475,4,FALSE))," ",VLOOKUP($C104,BASEIS!$A$2:$E$475,4,FALSE))</f>
        <v>16060</v>
      </c>
      <c r="G104" s="245">
        <f>IF(ISNA(VLOOKUP($C104,BASEIS!$A$2:$E$475,5,FALSE))," ",VLOOKUP($C104,BASEIS!$A$2:$E$475,5,FALSE))</f>
        <v>15500</v>
      </c>
      <c r="H104" s="64"/>
      <c r="I104" s="71">
        <f t="shared" si="9"/>
        <v>-15500</v>
      </c>
      <c r="J104" s="172">
        <f t="shared" si="10"/>
        <v>2</v>
      </c>
      <c r="K104" s="224" t="str">
        <f t="shared" si="11"/>
        <v/>
      </c>
      <c r="N104" s="65"/>
      <c r="O104" s="65"/>
      <c r="P104" s="65"/>
      <c r="Q104" s="65"/>
      <c r="R104" s="65"/>
      <c r="S104" s="65"/>
      <c r="T104" s="65"/>
      <c r="U104" s="65"/>
      <c r="V104" s="65"/>
      <c r="W104" s="65"/>
    </row>
    <row r="105" spans="1:23" ht="20.25" thickBot="1">
      <c r="A105" s="66" t="str">
        <f>IF(ISNA(VLOOKUP($C105,BASEIS!$A$2:$G$475,3,FALSE))," ",VLOOKUP($C105,BASEIS!$A$2:$G$475,7,FALSE))</f>
        <v>http://www.agr.uth.gr/</v>
      </c>
      <c r="B105" s="206" t="str">
        <f t="shared" si="8"/>
        <v>i</v>
      </c>
      <c r="C105" s="72">
        <v>274</v>
      </c>
      <c r="D105" s="73" t="str">
        <f>IF(ISNA(VLOOKUP($C105,BASEIS!$A$2:$E$475,3,FALSE))," ",VLOOKUP($C105,BASEIS!$A$2:$E$475,3,FALSE))</f>
        <v>ΓΕΩΠΟΝΙΑΣ, ΦΥΤΙΚΗΣ ΠΑΡΑΓΩΓΗΣ ΚΑΙ ΑΓΡΟΤΙΚΟΥ ΠΕΡΙΒΑΛΛΟΝΤΟΣ (ΒΟΛΟΣ)</v>
      </c>
      <c r="E105" s="74" t="str">
        <f>IF(ISNA(VLOOKUP($C105,BASEIS!$A$2:$E$475,2,FALSE))," ",VLOOKUP($C105,BASEIS!$A$2:$E$475,2,FALSE))</f>
        <v>ΠΑΝΕΠΙΣΤΗΜΙΟ ΘΕΣΣΑΛΙΑΣ</v>
      </c>
      <c r="F105" s="75">
        <f>IF(ISNA(VLOOKUP($C105,BASEIS!$A$2:$E$475,4,FALSE))," ",VLOOKUP($C105,BASEIS!$A$2:$E$475,4,FALSE))</f>
        <v>15485</v>
      </c>
      <c r="G105" s="245">
        <f>IF(ISNA(VLOOKUP($C105,BASEIS!$A$2:$E$475,5,FALSE))," ",VLOOKUP($C105,BASEIS!$A$2:$E$475,5,FALSE))</f>
        <v>15506</v>
      </c>
      <c r="H105" s="64"/>
      <c r="I105" s="71">
        <f t="shared" si="9"/>
        <v>-15506</v>
      </c>
      <c r="J105" s="172">
        <f t="shared" si="10"/>
        <v>2</v>
      </c>
      <c r="K105" s="224" t="str">
        <f t="shared" si="11"/>
        <v/>
      </c>
      <c r="N105" s="65"/>
      <c r="O105" s="65"/>
      <c r="P105" s="65"/>
      <c r="Q105" s="65"/>
      <c r="R105" s="65"/>
      <c r="S105" s="65"/>
      <c r="T105" s="65"/>
      <c r="U105" s="65"/>
      <c r="V105" s="65"/>
      <c r="W105" s="65"/>
    </row>
    <row r="106" spans="1:23" ht="20.25" thickBot="1">
      <c r="A106" s="66" t="str">
        <f>IF(ISNA(VLOOKUP($C106,BASEIS!$A$2:$G$475,3,FALSE))," ",VLOOKUP($C106,BASEIS!$A$2:$G$475,7,FALSE))</f>
        <v>http://www.ee.duth.gr/</v>
      </c>
      <c r="B106" s="206" t="str">
        <f t="shared" si="8"/>
        <v>i</v>
      </c>
      <c r="C106" s="72">
        <v>223</v>
      </c>
      <c r="D106" s="73" t="str">
        <f>IF(ISNA(VLOOKUP($C106,BASEIS!$A$2:$E$475,3,FALSE))," ",VLOOKUP($C106,BASEIS!$A$2:$E$475,3,FALSE))</f>
        <v>ΗΛΕΚΤΡΟΛΟΓΩΝ ΜΗΧΑΝΙΚΩΝ ΚΑΙ ΜΗΧΑΝΙΚΩΝ ΥΠΟΛΟΓΙΣΤΩΝ (ΞΑΝΘΗ)</v>
      </c>
      <c r="E106" s="74" t="str">
        <f>IF(ISNA(VLOOKUP($C106,BASEIS!$A$2:$E$475,2,FALSE))," ",VLOOKUP($C106,BASEIS!$A$2:$E$475,2,FALSE))</f>
        <v>ΔΗΜΟΚΡΙΤΕΙΟ ΠΑΝΕΠΙΣΤΗΜΙΟ ΘΡΑΚΗΣ</v>
      </c>
      <c r="F106" s="75">
        <f>IF(ISNA(VLOOKUP($C106,BASEIS!$A$2:$E$475,4,FALSE))," ",VLOOKUP($C106,BASEIS!$A$2:$E$475,4,FALSE))</f>
        <v>15971</v>
      </c>
      <c r="G106" s="245">
        <f>IF(ISNA(VLOOKUP($C106,BASEIS!$A$2:$E$475,5,FALSE))," ",VLOOKUP($C106,BASEIS!$A$2:$E$475,5,FALSE))</f>
        <v>15551</v>
      </c>
      <c r="H106" s="64"/>
      <c r="I106" s="71">
        <f t="shared" si="9"/>
        <v>-15551</v>
      </c>
      <c r="J106" s="172">
        <f t="shared" si="10"/>
        <v>2</v>
      </c>
      <c r="K106" s="224" t="str">
        <f t="shared" si="11"/>
        <v/>
      </c>
      <c r="N106" s="65"/>
      <c r="O106" s="65"/>
      <c r="P106" s="65"/>
      <c r="Q106" s="65"/>
      <c r="R106" s="65"/>
      <c r="S106" s="65"/>
      <c r="T106" s="65"/>
      <c r="U106" s="65"/>
      <c r="V106" s="65"/>
      <c r="W106" s="65"/>
    </row>
    <row r="107" spans="1:23" ht="20.25" thickBot="1">
      <c r="A107" s="66" t="str">
        <f>IF(ISNA(VLOOKUP($C107,BASEIS!$A$2:$G$475,3,FALSE))," ",VLOOKUP($C107,BASEIS!$A$2:$G$475,7,FALSE))</f>
        <v>http://www.cs.aueb.gr</v>
      </c>
      <c r="B107" s="206" t="str">
        <f t="shared" si="8"/>
        <v>i</v>
      </c>
      <c r="C107" s="72">
        <v>333</v>
      </c>
      <c r="D107" s="73" t="str">
        <f>IF(ISNA(VLOOKUP($C107,BASEIS!$A$2:$E$475,3,FALSE))," ",VLOOKUP($C107,BASEIS!$A$2:$E$475,3,FALSE))</f>
        <v>ΠΛΗΡΟΦΟΡΙΚΗΣ (ΑΘΗΝΑ)</v>
      </c>
      <c r="E107" s="74" t="str">
        <f>IF(ISNA(VLOOKUP($C107,BASEIS!$A$2:$E$475,2,FALSE))," ",VLOOKUP($C107,BASEIS!$A$2:$E$475,2,FALSE))</f>
        <v>ΟΙΚΟΝΟΜΙΚΟ ΠΑΝΕΠΙΣΤΗΜΙΟ ΑΘΗΝΩΝ</v>
      </c>
      <c r="F107" s="75">
        <f>IF(ISNA(VLOOKUP($C107,BASEIS!$A$2:$E$475,4,FALSE))," ",VLOOKUP($C107,BASEIS!$A$2:$E$475,4,FALSE))</f>
        <v>15520</v>
      </c>
      <c r="G107" s="245">
        <f>IF(ISNA(VLOOKUP($C107,BASEIS!$A$2:$E$475,5,FALSE))," ",VLOOKUP($C107,BASEIS!$A$2:$E$475,5,FALSE))</f>
        <v>15632</v>
      </c>
      <c r="H107" s="64"/>
      <c r="I107" s="71">
        <f t="shared" si="9"/>
        <v>-15632</v>
      </c>
      <c r="J107" s="172">
        <f t="shared" si="10"/>
        <v>2</v>
      </c>
      <c r="K107" s="224" t="str">
        <f t="shared" si="11"/>
        <v/>
      </c>
      <c r="N107" s="65"/>
      <c r="O107" s="65"/>
      <c r="P107" s="65"/>
      <c r="Q107" s="65"/>
      <c r="R107" s="65"/>
      <c r="S107" s="65"/>
      <c r="T107" s="65"/>
      <c r="U107" s="65"/>
      <c r="V107" s="65"/>
      <c r="W107" s="65"/>
    </row>
    <row r="108" spans="1:23" ht="20.25" thickBot="1">
      <c r="A108" s="66" t="str">
        <f>IF(ISNA(VLOOKUP($C108,BASEIS!$A$2:$G$475,3,FALSE))," ",VLOOKUP($C108,BASEIS!$A$2:$G$475,7,FALSE))</f>
        <v>http://www.physics.auth.gr/</v>
      </c>
      <c r="B108" s="206" t="str">
        <f t="shared" si="8"/>
        <v>i</v>
      </c>
      <c r="C108" s="72">
        <v>255</v>
      </c>
      <c r="D108" s="73" t="str">
        <f>IF(ISNA(VLOOKUP($C108,BASEIS!$A$2:$E$475,3,FALSE))," ",VLOOKUP($C108,BASEIS!$A$2:$E$475,3,FALSE))</f>
        <v>ΦΥΣΙΚΗΣ (ΘΕΣΣΑΛΟΝΙΚΗ)</v>
      </c>
      <c r="E108" s="74" t="str">
        <f>IF(ISNA(VLOOKUP($C108,BASEIS!$A$2:$E$475,2,FALSE))," ",VLOOKUP($C108,BASEIS!$A$2:$E$475,2,FALSE))</f>
        <v>ΑΡΙΣΤΟΤΕΛΕΙΟ ΠΑΝΕΠΙΣΤΗΜΙΟ ΘΕΣΣΑΛΟΝΙΚΗΣ</v>
      </c>
      <c r="F108" s="75">
        <f>IF(ISNA(VLOOKUP($C108,BASEIS!$A$2:$E$475,4,FALSE))," ",VLOOKUP($C108,BASEIS!$A$2:$E$475,4,FALSE))</f>
        <v>15883</v>
      </c>
      <c r="G108" s="245">
        <f>IF(ISNA(VLOOKUP($C108,BASEIS!$A$2:$E$475,5,FALSE))," ",VLOOKUP($C108,BASEIS!$A$2:$E$475,5,FALSE))</f>
        <v>15650</v>
      </c>
      <c r="H108" s="64"/>
      <c r="I108" s="71">
        <f t="shared" si="9"/>
        <v>-15650</v>
      </c>
      <c r="J108" s="172">
        <f t="shared" si="10"/>
        <v>2</v>
      </c>
      <c r="K108" s="224" t="str">
        <f t="shared" si="11"/>
        <v/>
      </c>
      <c r="N108" s="65"/>
      <c r="O108" s="65"/>
      <c r="P108" s="65"/>
      <c r="Q108" s="65"/>
      <c r="R108" s="65"/>
      <c r="S108" s="65"/>
      <c r="T108" s="65"/>
      <c r="U108" s="65"/>
      <c r="V108" s="65"/>
      <c r="W108" s="65"/>
    </row>
    <row r="109" spans="1:23" ht="20.25" thickBot="1">
      <c r="A109" s="66" t="str">
        <f>IF(ISNA(VLOOKUP($C109,BASEIS!$A$2:$G$475,3,FALSE))," ",VLOOKUP($C109,BASEIS!$A$2:$G$475,7,FALSE))</f>
        <v>http://www.semfe.ntua.gr/</v>
      </c>
      <c r="B109" s="206" t="str">
        <f t="shared" si="8"/>
        <v>i</v>
      </c>
      <c r="C109" s="72">
        <v>246</v>
      </c>
      <c r="D109" s="73" t="str">
        <f>IF(ISNA(VLOOKUP($C109,BASEIS!$A$2:$E$475,3,FALSE))," ",VLOOKUP($C109,BASEIS!$A$2:$E$475,3,FALSE))</f>
        <v>ΕΦΑΡΜΟΣΜΕΝΩΝ ΜΑΘΗΜΑΤΙΚΩΝ ΚΑΙ ΦΥΣΙΚΩΝ ΕΠΙΣΤΗΜΩΝ (ΑΘΗΝΑ)</v>
      </c>
      <c r="E109" s="74" t="str">
        <f>IF(ISNA(VLOOKUP($C109,BASEIS!$A$2:$E$475,2,FALSE))," ",VLOOKUP($C109,BASEIS!$A$2:$E$475,2,FALSE))</f>
        <v>ΕΘΝΙΚΟ ΜΕΤΣΟΒΙΟ ΠΟΛΥΤΕΧΝΕΙΟ</v>
      </c>
      <c r="F109" s="75">
        <f>IF(ISNA(VLOOKUP($C109,BASEIS!$A$2:$E$475,4,FALSE))," ",VLOOKUP($C109,BASEIS!$A$2:$E$475,4,FALSE))</f>
        <v>16024</v>
      </c>
      <c r="G109" s="245">
        <f>IF(ISNA(VLOOKUP($C109,BASEIS!$A$2:$E$475,5,FALSE))," ",VLOOKUP($C109,BASEIS!$A$2:$E$475,5,FALSE))</f>
        <v>15678</v>
      </c>
      <c r="H109" s="64"/>
      <c r="I109" s="71">
        <f t="shared" si="9"/>
        <v>-15678</v>
      </c>
      <c r="J109" s="172">
        <f t="shared" si="10"/>
        <v>2</v>
      </c>
      <c r="K109" s="224" t="str">
        <f t="shared" si="11"/>
        <v/>
      </c>
      <c r="N109" s="65"/>
      <c r="O109" s="65"/>
      <c r="P109" s="65"/>
      <c r="Q109" s="65"/>
      <c r="R109" s="65"/>
      <c r="S109" s="65"/>
      <c r="T109" s="65"/>
      <c r="U109" s="65"/>
      <c r="V109" s="65"/>
      <c r="W109" s="65"/>
    </row>
    <row r="110" spans="1:23" ht="20.25" thickBot="1">
      <c r="A110" s="66" t="str">
        <f>IF(ISNA(VLOOKUP($C110,BASEIS!$A$2:$G$475,3,FALSE))," ",VLOOKUP($C110,BASEIS!$A$2:$G$475,7,FALSE))</f>
        <v>http://www.ece.tuc.gr/</v>
      </c>
      <c r="B110" s="206" t="str">
        <f t="shared" si="8"/>
        <v>i</v>
      </c>
      <c r="C110" s="72">
        <v>331</v>
      </c>
      <c r="D110" s="73" t="str">
        <f>IF(ISNA(VLOOKUP($C110,BASEIS!$A$2:$E$475,3,FALSE))," ",VLOOKUP($C110,BASEIS!$A$2:$E$475,3,FALSE))</f>
        <v>ΗΛΕΚΤΡΟΛΟΓΩΝ ΜΗΧΑΝΙΚΩΝ ΚΑΙ ΜΗΧΑΝΙΚΩΝ ΥΠΟΛΟΓΙΣΤΩΝ (ΧΑΝΙΑ)</v>
      </c>
      <c r="E110" s="74" t="str">
        <f>IF(ISNA(VLOOKUP($C110,BASEIS!$A$2:$E$475,2,FALSE))," ",VLOOKUP($C110,BASEIS!$A$2:$E$475,2,FALSE))</f>
        <v>ΠΟΛΥΤΕΧΝΕΙΟ ΚΡΗΤΗΣ</v>
      </c>
      <c r="F110" s="75">
        <f>IF(ISNA(VLOOKUP($C110,BASEIS!$A$2:$E$475,4,FALSE))," ",VLOOKUP($C110,BASEIS!$A$2:$E$475,4,FALSE))</f>
        <v>15632</v>
      </c>
      <c r="G110" s="245">
        <f>IF(ISNA(VLOOKUP($C110,BASEIS!$A$2:$E$475,5,FALSE))," ",VLOOKUP($C110,BASEIS!$A$2:$E$475,5,FALSE))</f>
        <v>15730</v>
      </c>
      <c r="H110" s="64"/>
      <c r="I110" s="71">
        <f t="shared" si="9"/>
        <v>-15730</v>
      </c>
      <c r="J110" s="172">
        <f t="shared" si="10"/>
        <v>2</v>
      </c>
      <c r="K110" s="224" t="str">
        <f t="shared" si="11"/>
        <v/>
      </c>
      <c r="N110" s="65"/>
      <c r="O110" s="65"/>
      <c r="P110" s="65"/>
      <c r="Q110" s="65"/>
      <c r="R110" s="65"/>
      <c r="S110" s="65"/>
      <c r="T110" s="65"/>
      <c r="U110" s="65"/>
      <c r="V110" s="65"/>
      <c r="W110" s="65"/>
    </row>
    <row r="111" spans="1:23" ht="20.25" thickBot="1">
      <c r="A111" s="66" t="str">
        <f>IF(ISNA(VLOOKUP($C111,BASEIS!$A$2:$G$475,3,FALSE))," ",VLOOKUP($C111,BASEIS!$A$2:$G$475,7,FALSE))</f>
        <v>http://www.csd.auth.gr/</v>
      </c>
      <c r="B111" s="206" t="str">
        <f t="shared" si="8"/>
        <v>i</v>
      </c>
      <c r="C111" s="72">
        <v>338</v>
      </c>
      <c r="D111" s="73" t="str">
        <f>IF(ISNA(VLOOKUP($C111,BASEIS!$A$2:$E$475,3,FALSE))," ",VLOOKUP($C111,BASEIS!$A$2:$E$475,3,FALSE))</f>
        <v>ΠΛΗΡΟΦΟΡΙΚΗΣ (ΘΕΣΣΑΛΟΝΙΚΗ)</v>
      </c>
      <c r="E111" s="74" t="str">
        <f>IF(ISNA(VLOOKUP($C111,BASEIS!$A$2:$E$475,2,FALSE))," ",VLOOKUP($C111,BASEIS!$A$2:$E$475,2,FALSE))</f>
        <v>ΑΡΙΣΤΟΤΕΛΕΙΟ ΠΑΝΕΠΙΣΤΗΜΙΟ ΘΕΣΣΑΛΟΝΙΚΗΣ</v>
      </c>
      <c r="F111" s="75">
        <f>IF(ISNA(VLOOKUP($C111,BASEIS!$A$2:$E$475,4,FALSE))," ",VLOOKUP($C111,BASEIS!$A$2:$E$475,4,FALSE))</f>
        <v>16039</v>
      </c>
      <c r="G111" s="245">
        <f>IF(ISNA(VLOOKUP($C111,BASEIS!$A$2:$E$475,5,FALSE))," ",VLOOKUP($C111,BASEIS!$A$2:$E$475,5,FALSE))</f>
        <v>15793</v>
      </c>
      <c r="H111" s="64"/>
      <c r="I111" s="71">
        <f t="shared" si="9"/>
        <v>-15793</v>
      </c>
      <c r="J111" s="172">
        <f t="shared" si="10"/>
        <v>2</v>
      </c>
      <c r="K111" s="224" t="str">
        <f t="shared" si="11"/>
        <v/>
      </c>
      <c r="N111" s="65"/>
      <c r="O111" s="65"/>
      <c r="P111" s="65"/>
      <c r="Q111" s="65"/>
      <c r="R111" s="65"/>
      <c r="S111" s="65"/>
      <c r="T111" s="65"/>
      <c r="U111" s="65"/>
      <c r="V111" s="65"/>
      <c r="W111" s="65"/>
    </row>
    <row r="112" spans="1:23" ht="20.25" thickBot="1">
      <c r="A112" s="66" t="str">
        <f>IF(ISNA(VLOOKUP($C112,BASEIS!$A$2:$G$475,3,FALSE))," ",VLOOKUP($C112,BASEIS!$A$2:$G$475,7,FALSE))</f>
        <v>http://www.dib.uth.gr/</v>
      </c>
      <c r="B112" s="206" t="str">
        <f t="shared" si="8"/>
        <v>i</v>
      </c>
      <c r="C112" s="72">
        <v>369</v>
      </c>
      <c r="D112" s="73" t="str">
        <f>IF(ISNA(VLOOKUP($C112,BASEIS!$A$2:$E$475,3,FALSE))," ",VLOOKUP($C112,BASEIS!$A$2:$E$475,3,FALSE))</f>
        <v>ΠΛΗΡΟΦΟΡΙΚΗΣ ΜΕ ΕΦΑΡΜΟΓΕΣ ΣΤΗ ΒΙΟΙΑΤΡΙΚΗ (ΛΑΜΙΑ)</v>
      </c>
      <c r="E112" s="74" t="str">
        <f>IF(ISNA(VLOOKUP($C112,BASEIS!$A$2:$E$475,2,FALSE))," ",VLOOKUP($C112,BASEIS!$A$2:$E$475,2,FALSE))</f>
        <v>ΠΑΝΕΠΙΣΤΗΜΙΟ ΘΕΣΣΑΛΙΑΣ</v>
      </c>
      <c r="F112" s="75">
        <f>IF(ISNA(VLOOKUP($C112,BASEIS!$A$2:$E$475,4,FALSE))," ",VLOOKUP($C112,BASEIS!$A$2:$E$475,4,FALSE))</f>
        <v>16087</v>
      </c>
      <c r="G112" s="245">
        <f>IF(ISNA(VLOOKUP($C112,BASEIS!$A$2:$E$475,5,FALSE))," ",VLOOKUP($C112,BASEIS!$A$2:$E$475,5,FALSE))</f>
        <v>16045</v>
      </c>
      <c r="H112" s="64"/>
      <c r="I112" s="71">
        <f t="shared" si="9"/>
        <v>-16045</v>
      </c>
      <c r="J112" s="172">
        <f t="shared" si="10"/>
        <v>2</v>
      </c>
      <c r="K112" s="224" t="str">
        <f t="shared" si="11"/>
        <v/>
      </c>
      <c r="N112" s="65"/>
      <c r="O112" s="65"/>
      <c r="P112" s="65"/>
      <c r="Q112" s="65"/>
      <c r="R112" s="65"/>
      <c r="S112" s="65"/>
      <c r="T112" s="65"/>
      <c r="U112" s="65"/>
      <c r="V112" s="65"/>
      <c r="W112" s="65"/>
    </row>
    <row r="113" spans="1:23" ht="20.25" thickBot="1">
      <c r="A113" s="66" t="str">
        <f>IF(ISNA(VLOOKUP($C113,BASEIS!$A$2:$G$475,3,FALSE))," ",VLOOKUP($C113,BASEIS!$A$2:$G$475,7,FALSE))</f>
        <v>http://www.phys.uoa.gr/</v>
      </c>
      <c r="B113" s="206" t="str">
        <f t="shared" si="8"/>
        <v>i</v>
      </c>
      <c r="C113" s="72">
        <v>253</v>
      </c>
      <c r="D113" s="73" t="str">
        <f>IF(ISNA(VLOOKUP($C113,BASEIS!$A$2:$E$475,3,FALSE))," ",VLOOKUP($C113,BASEIS!$A$2:$E$475,3,FALSE))</f>
        <v>ΦΥΣΙΚΗΣ (ΑΘΗΝΑ)</v>
      </c>
      <c r="E113" s="74" t="str">
        <f>IF(ISNA(VLOOKUP($C113,BASEIS!$A$2:$E$475,2,FALSE))," ",VLOOKUP($C113,BASEIS!$A$2:$E$475,2,FALSE))</f>
        <v>ΕΘΝΙΚΟ &amp; ΚΑΠΟΔΙΣΤΡΙΑΚΟ ΠΑΝΕΠΙΣΤΗΜΙΟ ΑΘΗΝΩΝ</v>
      </c>
      <c r="F113" s="75">
        <f>IF(ISNA(VLOOKUP($C113,BASEIS!$A$2:$E$475,4,FALSE))," ",VLOOKUP($C113,BASEIS!$A$2:$E$475,4,FALSE))</f>
        <v>16608</v>
      </c>
      <c r="G113" s="245">
        <f>IF(ISNA(VLOOKUP($C113,BASEIS!$A$2:$E$475,5,FALSE))," ",VLOOKUP($C113,BASEIS!$A$2:$E$475,5,FALSE))</f>
        <v>16224</v>
      </c>
      <c r="H113" s="64"/>
      <c r="I113" s="71">
        <f t="shared" si="9"/>
        <v>-16224</v>
      </c>
      <c r="J113" s="172">
        <f t="shared" si="10"/>
        <v>2</v>
      </c>
      <c r="K113" s="224" t="str">
        <f t="shared" si="11"/>
        <v/>
      </c>
      <c r="N113" s="65"/>
      <c r="O113" s="65"/>
      <c r="P113" s="65"/>
      <c r="Q113" s="65"/>
      <c r="R113" s="65"/>
      <c r="S113" s="65"/>
      <c r="T113" s="65"/>
      <c r="U113" s="65"/>
      <c r="V113" s="65"/>
      <c r="W113" s="65"/>
    </row>
    <row r="114" spans="1:23" ht="20.25" thickBot="1">
      <c r="A114" s="66" t="str">
        <f>IF(ISNA(VLOOKUP($C114,BASEIS!$A$2:$G$475,3,FALSE))," ",VLOOKUP($C114,BASEIS!$A$2:$G$475,7,FALSE))</f>
        <v>http://efp.aua.gr/</v>
      </c>
      <c r="B114" s="206" t="str">
        <f t="shared" si="8"/>
        <v>i</v>
      </c>
      <c r="C114" s="72">
        <v>323</v>
      </c>
      <c r="D114" s="73" t="str">
        <f>IF(ISNA(VLOOKUP($C114,BASEIS!$A$2:$E$475,3,FALSE))," ",VLOOKUP($C114,BASEIS!$A$2:$E$475,3,FALSE))</f>
        <v>ΕΠΙΣΤΗΜΗΣ ΦΥΤΙΚΗΣ ΠΑΡΑΓΩΓΗΣ (ΑΘΗΝΑ)</v>
      </c>
      <c r="E114" s="74" t="str">
        <f>IF(ISNA(VLOOKUP($C114,BASEIS!$A$2:$E$475,2,FALSE))," ",VLOOKUP($C114,BASEIS!$A$2:$E$475,2,FALSE))</f>
        <v>ΓΕΩΠΟΝΙΚΟ ΠΑΝΕΠΙΣΤΗΜΙΟ ΑΘΗΝΩΝ</v>
      </c>
      <c r="F114" s="75">
        <f>IF(ISNA(VLOOKUP($C114,BASEIS!$A$2:$E$475,4,FALSE))," ",VLOOKUP($C114,BASEIS!$A$2:$E$475,4,FALSE))</f>
        <v>16400</v>
      </c>
      <c r="G114" s="245">
        <f>IF(ISNA(VLOOKUP($C114,BASEIS!$A$2:$E$475,5,FALSE))," ",VLOOKUP($C114,BASEIS!$A$2:$E$475,5,FALSE))</f>
        <v>16233</v>
      </c>
      <c r="H114" s="64"/>
      <c r="I114" s="71">
        <f t="shared" si="9"/>
        <v>-16233</v>
      </c>
      <c r="J114" s="172">
        <f t="shared" si="10"/>
        <v>2</v>
      </c>
      <c r="K114" s="224" t="str">
        <f t="shared" si="11"/>
        <v/>
      </c>
      <c r="N114" s="65"/>
      <c r="O114" s="65"/>
      <c r="P114" s="65"/>
      <c r="Q114" s="65"/>
      <c r="R114" s="65"/>
      <c r="S114" s="65"/>
      <c r="T114" s="65"/>
      <c r="U114" s="65"/>
      <c r="V114" s="65"/>
      <c r="W114" s="65"/>
    </row>
    <row r="115" spans="1:23" ht="20.25" thickBot="1">
      <c r="A115" s="66" t="str">
        <f>IF(ISNA(VLOOKUP($C115,BASEIS!$A$2:$G$475,3,FALSE))," ",VLOOKUP($C115,BASEIS!$A$2:$G$475,7,FALSE))</f>
        <v>http://www.inf.uth.gr/</v>
      </c>
      <c r="B115" s="206" t="str">
        <f t="shared" si="8"/>
        <v>i</v>
      </c>
      <c r="C115" s="72">
        <v>220</v>
      </c>
      <c r="D115" s="73" t="str">
        <f>IF(ISNA(VLOOKUP($C115,BASEIS!$A$2:$E$475,3,FALSE))," ",VLOOKUP($C115,BASEIS!$A$2:$E$475,3,FALSE))</f>
        <v>ΗΛΕΚΤΡΟΛΟΓΩΝ ΜΗΧΑΝΙΚΩΝ ΚΑΙ ΜΗΧΑΝΙΚΩΝ ΥΠΟΛΟΓΙΣΤΩΝ (ΒΟΛΟΣ)</v>
      </c>
      <c r="E115" s="74" t="str">
        <f>IF(ISNA(VLOOKUP($C115,BASEIS!$A$2:$E$475,2,FALSE))," ",VLOOKUP($C115,BASEIS!$A$2:$E$475,2,FALSE))</f>
        <v>ΠΑΝΕΠΙΣΤΗΜΙΟ ΘΕΣΣΑΛΙΑΣ</v>
      </c>
      <c r="F115" s="75">
        <f>IF(ISNA(VLOOKUP($C115,BASEIS!$A$2:$E$475,4,FALSE))," ",VLOOKUP($C115,BASEIS!$A$2:$E$475,4,FALSE))</f>
        <v>16540</v>
      </c>
      <c r="G115" s="245">
        <f>IF(ISNA(VLOOKUP($C115,BASEIS!$A$2:$E$475,5,FALSE))," ",VLOOKUP($C115,BASEIS!$A$2:$E$475,5,FALSE))</f>
        <v>16242</v>
      </c>
      <c r="H115" s="64"/>
      <c r="I115" s="71">
        <f t="shared" si="9"/>
        <v>-16242</v>
      </c>
      <c r="J115" s="172">
        <f t="shared" si="10"/>
        <v>2</v>
      </c>
      <c r="K115" s="224" t="str">
        <f t="shared" si="11"/>
        <v/>
      </c>
      <c r="N115" s="65"/>
      <c r="O115" s="65"/>
      <c r="P115" s="65"/>
      <c r="Q115" s="65"/>
      <c r="R115" s="65"/>
      <c r="S115" s="65"/>
      <c r="T115" s="65"/>
      <c r="U115" s="65"/>
      <c r="V115" s="65"/>
      <c r="W115" s="65"/>
    </row>
    <row r="116" spans="1:23" ht="20.25" thickBot="1">
      <c r="A116" s="66" t="str">
        <f>IF(ISNA(VLOOKUP($C116,BASEIS!$A$2:$G$475,3,FALSE))," ",VLOOKUP($C116,BASEIS!$A$2:$G$475,7,FALSE))</f>
        <v>http://www.mie.uth.gr/index.asp</v>
      </c>
      <c r="B116" s="206" t="str">
        <f t="shared" si="8"/>
        <v>i</v>
      </c>
      <c r="C116" s="72">
        <v>332</v>
      </c>
      <c r="D116" s="73" t="str">
        <f>IF(ISNA(VLOOKUP($C116,BASEIS!$A$2:$E$475,3,FALSE))," ",VLOOKUP($C116,BASEIS!$A$2:$E$475,3,FALSE))</f>
        <v>ΜΗΧΑΝΟΛΟΓΩΝ ΜΗΧΑΝΙΚΩΝ (ΒΟΛΟΣ)</v>
      </c>
      <c r="E116" s="74" t="str">
        <f>IF(ISNA(VLOOKUP($C116,BASEIS!$A$2:$E$475,2,FALSE))," ",VLOOKUP($C116,BASEIS!$A$2:$E$475,2,FALSE))</f>
        <v>ΠΑΝΕΠΙΣΤΗΜΙΟ ΘΕΣΣΑΛΙΑΣ</v>
      </c>
      <c r="F116" s="75">
        <f>IF(ISNA(VLOOKUP($C116,BASEIS!$A$2:$E$475,4,FALSE))," ",VLOOKUP($C116,BASEIS!$A$2:$E$475,4,FALSE))</f>
        <v>16986</v>
      </c>
      <c r="G116" s="245">
        <f>IF(ISNA(VLOOKUP($C116,BASEIS!$A$2:$E$475,5,FALSE))," ",VLOOKUP($C116,BASEIS!$A$2:$E$475,5,FALSE))</f>
        <v>16455</v>
      </c>
      <c r="H116" s="64"/>
      <c r="I116" s="71">
        <f t="shared" si="9"/>
        <v>-16455</v>
      </c>
      <c r="J116" s="172">
        <f t="shared" si="10"/>
        <v>2</v>
      </c>
      <c r="K116" s="224" t="str">
        <f t="shared" si="11"/>
        <v/>
      </c>
      <c r="N116" s="65"/>
      <c r="O116" s="65"/>
      <c r="P116" s="65"/>
      <c r="Q116" s="65"/>
      <c r="R116" s="65"/>
      <c r="S116" s="65"/>
      <c r="T116" s="65"/>
      <c r="U116" s="65"/>
      <c r="V116" s="65"/>
      <c r="W116" s="65"/>
    </row>
    <row r="117" spans="1:23" ht="20.25" thickBot="1">
      <c r="A117" s="66" t="str">
        <f>IF(ISNA(VLOOKUP($C117,BASEIS!$A$2:$G$475,3,FALSE))," ",VLOOKUP($C117,BASEIS!$A$2:$G$475,7,FALSE))</f>
        <v>http://www.di.uoa.gr/</v>
      </c>
      <c r="B117" s="206" t="str">
        <f t="shared" ref="B117:B143" si="12">HYPERLINK(A117,"i")</f>
        <v>i</v>
      </c>
      <c r="C117" s="72">
        <v>330</v>
      </c>
      <c r="D117" s="73" t="str">
        <f>IF(ISNA(VLOOKUP($C117,BASEIS!$A$2:$E$475,3,FALSE))," ",VLOOKUP($C117,BASEIS!$A$2:$E$475,3,FALSE))</f>
        <v>ΠΛΗΡΟΦΟΡΙΚΗΣ ΚΑΙ ΤΗΛΕΠΙΚΟΙΝΩΝΙΩΝ (ΑΘΗΝΑ)</v>
      </c>
      <c r="E117" s="74" t="str">
        <f>IF(ISNA(VLOOKUP($C117,BASEIS!$A$2:$E$475,2,FALSE))," ",VLOOKUP($C117,BASEIS!$A$2:$E$475,2,FALSE))</f>
        <v>ΕΘΝΙΚΟ &amp; ΚΑΠΟΔΙΣΤΡΙΑΚΟ ΠΑΝΕΠΙΣΤΗΜΙΟ ΑΘΗΝΩΝ</v>
      </c>
      <c r="F117" s="75">
        <f>IF(ISNA(VLOOKUP($C117,BASEIS!$A$2:$E$475,4,FALSE))," ",VLOOKUP($C117,BASEIS!$A$2:$E$475,4,FALSE))</f>
        <v>16919</v>
      </c>
      <c r="G117" s="245">
        <f>IF(ISNA(VLOOKUP($C117,BASEIS!$A$2:$E$475,5,FALSE))," ",VLOOKUP($C117,BASEIS!$A$2:$E$475,5,FALSE))</f>
        <v>16509</v>
      </c>
      <c r="H117" s="64"/>
      <c r="I117" s="71">
        <f t="shared" ref="I117:I143" si="13">$F$2-G117</f>
        <v>-16509</v>
      </c>
      <c r="J117" s="172">
        <f t="shared" ref="J117:J143" si="14">IF(I117&gt;=0,1,2)</f>
        <v>2</v>
      </c>
      <c r="K117" s="224" t="str">
        <f t="shared" ref="K117:K143" si="15">IF(G117=0,"ΝΕΑ ΣΧΟΛΗ","")</f>
        <v/>
      </c>
      <c r="N117" s="65"/>
      <c r="O117" s="65"/>
      <c r="P117" s="65"/>
      <c r="Q117" s="65"/>
      <c r="R117" s="65"/>
      <c r="S117" s="65"/>
      <c r="T117" s="65"/>
      <c r="U117" s="65"/>
      <c r="V117" s="65"/>
      <c r="W117" s="65"/>
    </row>
    <row r="118" spans="1:23" ht="20.25" thickBot="1">
      <c r="A118" s="66" t="str">
        <f>IF(ISNA(VLOOKUP($C118,BASEIS!$A$2:$G$475,3,FALSE))," ",VLOOKUP($C118,BASEIS!$A$2:$G$475,7,FALSE))</f>
        <v>http://www.agro.auth.gr/</v>
      </c>
      <c r="B118" s="206" t="str">
        <f t="shared" si="12"/>
        <v>i</v>
      </c>
      <c r="C118" s="72">
        <v>273</v>
      </c>
      <c r="D118" s="73" t="str">
        <f>IF(ISNA(VLOOKUP($C118,BASEIS!$A$2:$E$475,3,FALSE))," ",VLOOKUP($C118,BASEIS!$A$2:$E$475,3,FALSE))</f>
        <v>ΓΕΩΠΟΝΙΑΣ (ΘΕΣΣΑΛΟΝΙΚΗ)</v>
      </c>
      <c r="E118" s="74" t="str">
        <f>IF(ISNA(VLOOKUP($C118,BASEIS!$A$2:$E$475,2,FALSE))," ",VLOOKUP($C118,BASEIS!$A$2:$E$475,2,FALSE))</f>
        <v>ΑΡΙΣΤΟΤΕΛΕΙΟ ΠΑΝΕΠΙΣΤΗΜΙΟ ΘΕΣΣΑΛΟΝΙΚΗΣ</v>
      </c>
      <c r="F118" s="75">
        <f>IF(ISNA(VLOOKUP($C118,BASEIS!$A$2:$E$475,4,FALSE))," ",VLOOKUP($C118,BASEIS!$A$2:$E$475,4,FALSE))</f>
        <v>17120</v>
      </c>
      <c r="G118" s="245">
        <f>IF(ISNA(VLOOKUP($C118,BASEIS!$A$2:$E$475,5,FALSE))," ",VLOOKUP($C118,BASEIS!$A$2:$E$475,5,FALSE))</f>
        <v>16587</v>
      </c>
      <c r="H118" s="64"/>
      <c r="I118" s="71">
        <f t="shared" si="13"/>
        <v>-16587</v>
      </c>
      <c r="J118" s="172">
        <f t="shared" si="14"/>
        <v>2</v>
      </c>
      <c r="K118" s="224" t="str">
        <f t="shared" si="15"/>
        <v/>
      </c>
      <c r="N118" s="65"/>
      <c r="O118" s="65"/>
      <c r="P118" s="65"/>
      <c r="Q118" s="65"/>
      <c r="R118" s="65"/>
      <c r="S118" s="65"/>
      <c r="T118" s="65"/>
      <c r="U118" s="65"/>
      <c r="V118" s="65"/>
      <c r="W118" s="65"/>
    </row>
    <row r="119" spans="1:23" ht="20.25" thickBot="1">
      <c r="A119" s="66" t="str">
        <f>IF(ISNA(VLOOKUP($C119,BASEIS!$A$2:$G$475,3,FALSE))," ",VLOOKUP($C119,BASEIS!$A$2:$G$475,7,FALSE))</f>
        <v>http://www.chemeng.upatras.gr/</v>
      </c>
      <c r="B119" s="206" t="str">
        <f t="shared" si="12"/>
        <v>i</v>
      </c>
      <c r="C119" s="72">
        <v>239</v>
      </c>
      <c r="D119" s="73" t="str">
        <f>IF(ISNA(VLOOKUP($C119,BASEIS!$A$2:$E$475,3,FALSE))," ",VLOOKUP($C119,BASEIS!$A$2:$E$475,3,FALSE))</f>
        <v>ΧΗΜΙΚΩΝ ΜΗΧΑΝΙΚΩΝ (ΠΑΤΡΑ)</v>
      </c>
      <c r="E119" s="74" t="str">
        <f>IF(ISNA(VLOOKUP($C119,BASEIS!$A$2:$E$475,2,FALSE))," ",VLOOKUP($C119,BASEIS!$A$2:$E$475,2,FALSE))</f>
        <v>ΠΑΝΕΠΙΣΤΗΜΙΟ ΠΑΤΡΩΝ</v>
      </c>
      <c r="F119" s="75">
        <f>IF(ISNA(VLOOKUP($C119,BASEIS!$A$2:$E$475,4,FALSE))," ",VLOOKUP($C119,BASEIS!$A$2:$E$475,4,FALSE))</f>
        <v>17062</v>
      </c>
      <c r="G119" s="245">
        <f>IF(ISNA(VLOOKUP($C119,BASEIS!$A$2:$E$475,5,FALSE))," ",VLOOKUP($C119,BASEIS!$A$2:$E$475,5,FALSE))</f>
        <v>16674</v>
      </c>
      <c r="H119" s="64"/>
      <c r="I119" s="71">
        <f t="shared" si="13"/>
        <v>-16674</v>
      </c>
      <c r="J119" s="172">
        <f t="shared" si="14"/>
        <v>2</v>
      </c>
      <c r="K119" s="224" t="str">
        <f t="shared" si="15"/>
        <v/>
      </c>
      <c r="N119" s="65"/>
      <c r="O119" s="65"/>
      <c r="P119" s="65"/>
      <c r="Q119" s="65"/>
      <c r="R119" s="65"/>
      <c r="S119" s="65"/>
      <c r="T119" s="65"/>
      <c r="U119" s="65"/>
      <c r="V119" s="65"/>
      <c r="W119" s="65"/>
    </row>
    <row r="120" spans="1:23" ht="20.25" thickBot="1">
      <c r="A120" s="66" t="str">
        <f>IF(ISNA(VLOOKUP($C120,BASEIS!$A$2:$G$475,3,FALSE))," ",VLOOKUP($C120,BASEIS!$A$2:$G$475,7,FALSE))</f>
        <v>http://www.upatras.gr/el/node/118</v>
      </c>
      <c r="B120" s="206" t="str">
        <f t="shared" si="12"/>
        <v>i</v>
      </c>
      <c r="C120" s="72">
        <v>221</v>
      </c>
      <c r="D120" s="73" t="str">
        <f>IF(ISNA(VLOOKUP($C120,BASEIS!$A$2:$E$475,3,FALSE))," ",VLOOKUP($C120,BASEIS!$A$2:$E$475,3,FALSE))</f>
        <v>ΗΛΕΚΤΡΟΛΟΓΩΝ ΜΗΧΑΝΙΚΩΝ ΚΑΙ ΤΕΧΝΟΛΟΓΙΑΣ ΥΠΟΛΟΓΙΣΤΩΝ (ΠΑΤΡΑ)</v>
      </c>
      <c r="E120" s="74" t="str">
        <f>IF(ISNA(VLOOKUP($C120,BASEIS!$A$2:$E$475,2,FALSE))," ",VLOOKUP($C120,BASEIS!$A$2:$E$475,2,FALSE))</f>
        <v>ΠΑΝΕΠΙΣΤΗΜΙΟ ΠΑΤΡΩΝ</v>
      </c>
      <c r="F120" s="75">
        <f>IF(ISNA(VLOOKUP($C120,BASEIS!$A$2:$E$475,4,FALSE))," ",VLOOKUP($C120,BASEIS!$A$2:$E$475,4,FALSE))</f>
        <v>17137</v>
      </c>
      <c r="G120" s="245">
        <f>IF(ISNA(VLOOKUP($C120,BASEIS!$A$2:$E$475,5,FALSE))," ",VLOOKUP($C120,BASEIS!$A$2:$E$475,5,FALSE))</f>
        <v>16789</v>
      </c>
      <c r="H120" s="64"/>
      <c r="I120" s="71">
        <f t="shared" si="13"/>
        <v>-16789</v>
      </c>
      <c r="J120" s="172">
        <f t="shared" si="14"/>
        <v>2</v>
      </c>
      <c r="K120" s="224" t="str">
        <f t="shared" si="15"/>
        <v/>
      </c>
      <c r="N120" s="65"/>
      <c r="O120" s="65"/>
      <c r="P120" s="65"/>
      <c r="Q120" s="65"/>
      <c r="R120" s="65"/>
      <c r="S120" s="65"/>
      <c r="T120" s="65"/>
      <c r="U120" s="65"/>
      <c r="V120" s="65"/>
      <c r="W120" s="65"/>
    </row>
    <row r="121" spans="1:23" ht="20.25" thickBot="1">
      <c r="A121" s="66" t="str">
        <f>IF(ISNA(VLOOKUP($C121,BASEIS!$A$2:$G$475,3,FALSE))," ",VLOOKUP($C121,BASEIS!$A$2:$G$475,7,FALSE))</f>
        <v>http://www.civil.ntua.gr/</v>
      </c>
      <c r="B121" s="206" t="str">
        <f t="shared" si="12"/>
        <v>i</v>
      </c>
      <c r="C121" s="72">
        <v>201</v>
      </c>
      <c r="D121" s="73" t="str">
        <f>IF(ISNA(VLOOKUP($C121,BASEIS!$A$2:$E$475,3,FALSE))," ",VLOOKUP($C121,BASEIS!$A$2:$E$475,3,FALSE))</f>
        <v>ΠΟΛΙΤΙΚΩΝ ΜΗΧΑΝΙΚΩΝ (ΑΘΗΝΑ)</v>
      </c>
      <c r="E121" s="74" t="str">
        <f>IF(ISNA(VLOOKUP($C121,BASEIS!$A$2:$E$475,2,FALSE))," ",VLOOKUP($C121,BASEIS!$A$2:$E$475,2,FALSE))</f>
        <v>ΕΘΝΙΚΟ ΜΕΤΣΟΒΙΟ ΠΟΛΥΤΕΧΝΕΙΟ</v>
      </c>
      <c r="F121" s="75">
        <f>IF(ISNA(VLOOKUP($C121,BASEIS!$A$2:$E$475,4,FALSE))," ",VLOOKUP($C121,BASEIS!$A$2:$E$475,4,FALSE))</f>
        <v>17130</v>
      </c>
      <c r="G121" s="245">
        <f>IF(ISNA(VLOOKUP($C121,BASEIS!$A$2:$E$475,5,FALSE))," ",VLOOKUP($C121,BASEIS!$A$2:$E$475,5,FALSE))</f>
        <v>16796</v>
      </c>
      <c r="H121" s="64"/>
      <c r="I121" s="71">
        <f t="shared" si="13"/>
        <v>-16796</v>
      </c>
      <c r="J121" s="172">
        <f t="shared" si="14"/>
        <v>2</v>
      </c>
      <c r="K121" s="224" t="str">
        <f t="shared" si="15"/>
        <v/>
      </c>
      <c r="N121" s="65"/>
      <c r="O121" s="65"/>
      <c r="P121" s="65"/>
      <c r="Q121" s="65"/>
      <c r="R121" s="65"/>
      <c r="S121" s="65"/>
      <c r="T121" s="65"/>
      <c r="U121" s="65"/>
      <c r="V121" s="65"/>
      <c r="W121" s="65"/>
    </row>
    <row r="122" spans="1:23" ht="20.25" thickBot="1">
      <c r="A122" s="66" t="str">
        <f>IF(ISNA(VLOOKUP($C122,BASEIS!$A$2:$G$475,3,FALSE))," ",VLOOKUP($C122,BASEIS!$A$2:$G$475,7,FALSE))</f>
        <v>http://www.mead.upatras.gr</v>
      </c>
      <c r="B122" s="206" t="str">
        <f t="shared" si="12"/>
        <v>i</v>
      </c>
      <c r="C122" s="72">
        <v>213</v>
      </c>
      <c r="D122" s="73" t="str">
        <f>IF(ISNA(VLOOKUP($C122,BASEIS!$A$2:$E$475,3,FALSE))," ",VLOOKUP($C122,BASEIS!$A$2:$E$475,3,FALSE))</f>
        <v>ΜΗΧΑΝΟΛΟΓΩΝ ΚΑΙ ΑΕΡΟΝΑΥΠΗΓΩΝ ΜΗΧΑΝΙΚΩΝ (ΠΑΤΡΑ)</v>
      </c>
      <c r="E122" s="74" t="str">
        <f>IF(ISNA(VLOOKUP($C122,BASEIS!$A$2:$E$475,2,FALSE))," ",VLOOKUP($C122,BASEIS!$A$2:$E$475,2,FALSE))</f>
        <v>ΠΑΝΕΠΙΣΤΗΜΙΟ ΠΑΤΡΩΝ</v>
      </c>
      <c r="F122" s="75">
        <f>IF(ISNA(VLOOKUP($C122,BASEIS!$A$2:$E$475,4,FALSE))," ",VLOOKUP($C122,BASEIS!$A$2:$E$475,4,FALSE))</f>
        <v>17394</v>
      </c>
      <c r="G122" s="245">
        <f>IF(ISNA(VLOOKUP($C122,BASEIS!$A$2:$E$475,5,FALSE))," ",VLOOKUP($C122,BASEIS!$A$2:$E$475,5,FALSE))</f>
        <v>17068</v>
      </c>
      <c r="H122" s="64"/>
      <c r="I122" s="71">
        <f t="shared" si="13"/>
        <v>-17068</v>
      </c>
      <c r="J122" s="172">
        <f t="shared" si="14"/>
        <v>2</v>
      </c>
      <c r="K122" s="224" t="str">
        <f t="shared" si="15"/>
        <v/>
      </c>
      <c r="N122" s="65"/>
      <c r="O122" s="65"/>
      <c r="P122" s="65"/>
      <c r="Q122" s="65"/>
      <c r="R122" s="65"/>
      <c r="S122" s="65"/>
      <c r="T122" s="65"/>
      <c r="U122" s="65"/>
      <c r="V122" s="65"/>
      <c r="W122" s="65"/>
    </row>
    <row r="123" spans="1:23" ht="20.25" thickBot="1">
      <c r="A123" s="66" t="str">
        <f>IF(ISNA(VLOOKUP($C123,BASEIS!$A$2:$G$475,3,FALSE))," ",VLOOKUP($C123,BASEIS!$A$2:$G$475,7,FALSE))</f>
        <v>http://ett.aua.gr/</v>
      </c>
      <c r="B123" s="206" t="str">
        <f t="shared" si="12"/>
        <v>i</v>
      </c>
      <c r="C123" s="72">
        <v>328</v>
      </c>
      <c r="D123" s="73" t="str">
        <f>IF(ISNA(VLOOKUP($C123,BASEIS!$A$2:$E$475,3,FALSE))," ",VLOOKUP($C123,BASEIS!$A$2:$E$475,3,FALSE))</f>
        <v>ΕΠΙΣΤΗΜΗΣ ΤΡΟΦΙΜΩΝ ΚΑΙ ΔΙΑΤΡΟΦΗΣ ΤΟΥ ΑΝΘΡΩΠΟΥ (ΑΘΗΝΑ)</v>
      </c>
      <c r="E123" s="74" t="str">
        <f>IF(ISNA(VLOOKUP($C123,BASEIS!$A$2:$E$475,2,FALSE))," ",VLOOKUP($C123,BASEIS!$A$2:$E$475,2,FALSE))</f>
        <v>ΓΕΩΠΟΝΙΚΟ ΠΑΝΕΠΙΣΤΗΜΙΟ ΑΘΗΝΩΝ</v>
      </c>
      <c r="F123" s="75">
        <f>IF(ISNA(VLOOKUP($C123,BASEIS!$A$2:$E$475,4,FALSE))," ",VLOOKUP($C123,BASEIS!$A$2:$E$475,4,FALSE))</f>
        <v>17445</v>
      </c>
      <c r="G123" s="245">
        <f>IF(ISNA(VLOOKUP($C123,BASEIS!$A$2:$E$475,5,FALSE))," ",VLOOKUP($C123,BASEIS!$A$2:$E$475,5,FALSE))</f>
        <v>17083</v>
      </c>
      <c r="H123" s="64"/>
      <c r="I123" s="71">
        <f t="shared" si="13"/>
        <v>-17083</v>
      </c>
      <c r="J123" s="172">
        <f t="shared" si="14"/>
        <v>2</v>
      </c>
      <c r="K123" s="224" t="str">
        <f t="shared" si="15"/>
        <v/>
      </c>
      <c r="N123" s="65"/>
      <c r="O123" s="65"/>
      <c r="P123" s="65"/>
      <c r="Q123" s="65"/>
      <c r="R123" s="65"/>
      <c r="S123" s="65"/>
      <c r="T123" s="65"/>
      <c r="U123" s="65"/>
      <c r="V123" s="65"/>
      <c r="W123" s="65"/>
    </row>
    <row r="124" spans="1:23" ht="20.25" thickBot="1">
      <c r="A124" s="66" t="str">
        <f>IF(ISNA(VLOOKUP($C124,BASEIS!$A$2:$G$475,3,FALSE))," ",VLOOKUP($C124,BASEIS!$A$2:$G$475,7,FALSE))</f>
        <v>http://www.cheng.auth.gr/</v>
      </c>
      <c r="B124" s="206" t="str">
        <f t="shared" si="12"/>
        <v>i</v>
      </c>
      <c r="C124" s="72">
        <v>237</v>
      </c>
      <c r="D124" s="73" t="str">
        <f>IF(ISNA(VLOOKUP($C124,BASEIS!$A$2:$E$475,3,FALSE))," ",VLOOKUP($C124,BASEIS!$A$2:$E$475,3,FALSE))</f>
        <v>ΧΗΜΙΚΩΝ ΜΗΧΑΝΙΚΩΝ (ΘΕΣΣΑΛΟΝΙΚΗ)</v>
      </c>
      <c r="E124" s="74" t="str">
        <f>IF(ISNA(VLOOKUP($C124,BASEIS!$A$2:$E$475,2,FALSE))," ",VLOOKUP($C124,BASEIS!$A$2:$E$475,2,FALSE))</f>
        <v>ΑΡΙΣΤΟΤΕΛΕΙΟ ΠΑΝΕΠΙΣΤΗΜΙΟ ΘΕΣΣΑΛΟΝΙΚΗΣ</v>
      </c>
      <c r="F124" s="75">
        <f>IF(ISNA(VLOOKUP($C124,BASEIS!$A$2:$E$475,4,FALSE))," ",VLOOKUP($C124,BASEIS!$A$2:$E$475,4,FALSE))</f>
        <v>17596</v>
      </c>
      <c r="G124" s="245">
        <f>IF(ISNA(VLOOKUP($C124,BASEIS!$A$2:$E$475,5,FALSE))," ",VLOOKUP($C124,BASEIS!$A$2:$E$475,5,FALSE))</f>
        <v>17204</v>
      </c>
      <c r="H124" s="64"/>
      <c r="I124" s="71">
        <f t="shared" si="13"/>
        <v>-17204</v>
      </c>
      <c r="J124" s="172">
        <f t="shared" si="14"/>
        <v>2</v>
      </c>
      <c r="K124" s="224" t="str">
        <f t="shared" si="15"/>
        <v/>
      </c>
      <c r="N124" s="65"/>
      <c r="O124" s="65"/>
      <c r="P124" s="65"/>
      <c r="Q124" s="65"/>
      <c r="R124" s="65"/>
      <c r="S124" s="65"/>
      <c r="T124" s="65"/>
      <c r="U124" s="65"/>
      <c r="V124" s="65"/>
      <c r="W124" s="65"/>
    </row>
    <row r="125" spans="1:23" ht="20.25" thickBot="1">
      <c r="A125" s="66" t="str">
        <f>IF(ISNA(VLOOKUP($C125,BASEIS!$A$2:$G$475,3,FALSE))," ",VLOOKUP($C125,BASEIS!$A$2:$G$475,7,FALSE))</f>
        <v>http://www.chemistry.uoc.gr/</v>
      </c>
      <c r="B125" s="206" t="str">
        <f t="shared" si="12"/>
        <v>i</v>
      </c>
      <c r="C125" s="72">
        <v>270</v>
      </c>
      <c r="D125" s="73" t="str">
        <f>IF(ISNA(VLOOKUP($C125,BASEIS!$A$2:$E$475,3,FALSE))," ",VLOOKUP($C125,BASEIS!$A$2:$E$475,3,FALSE))</f>
        <v>ΧΗΜΕΙΑΣ (ΗΡΑΚΛΕΙΟ)</v>
      </c>
      <c r="E125" s="74" t="str">
        <f>IF(ISNA(VLOOKUP($C125,BASEIS!$A$2:$E$475,2,FALSE))," ",VLOOKUP($C125,BASEIS!$A$2:$E$475,2,FALSE))</f>
        <v>ΠΑΝΕΠΙΣΤΗΜΙΟ ΚΡΗΤΗΣ</v>
      </c>
      <c r="F125" s="75">
        <f>IF(ISNA(VLOOKUP($C125,BASEIS!$A$2:$E$475,4,FALSE))," ",VLOOKUP($C125,BASEIS!$A$2:$E$475,4,FALSE))</f>
        <v>15121</v>
      </c>
      <c r="G125" s="245">
        <f>IF(ISNA(VLOOKUP($C125,BASEIS!$A$2:$E$475,5,FALSE))," ",VLOOKUP($C125,BASEIS!$A$2:$E$475,5,FALSE))</f>
        <v>17275</v>
      </c>
      <c r="H125" s="64"/>
      <c r="I125" s="71">
        <f t="shared" si="13"/>
        <v>-17275</v>
      </c>
      <c r="J125" s="172">
        <f t="shared" si="14"/>
        <v>2</v>
      </c>
      <c r="K125" s="224" t="str">
        <f t="shared" si="15"/>
        <v/>
      </c>
      <c r="N125" s="65"/>
      <c r="O125" s="65"/>
      <c r="P125" s="65"/>
      <c r="Q125" s="65"/>
      <c r="R125" s="65"/>
      <c r="S125" s="65"/>
      <c r="T125" s="65"/>
      <c r="U125" s="65"/>
      <c r="V125" s="65"/>
      <c r="W125" s="65"/>
    </row>
    <row r="126" spans="1:23" ht="20.25" thickBot="1">
      <c r="A126" s="66" t="str">
        <f>IF(ISNA(VLOOKUP($C126,BASEIS!$A$2:$G$475,3,FALSE))," ",VLOOKUP($C126,BASEIS!$A$2:$G$475,7,FALSE))</f>
        <v>http://www.chem.uoi.gr/</v>
      </c>
      <c r="B126" s="206" t="str">
        <f t="shared" si="12"/>
        <v>i</v>
      </c>
      <c r="C126" s="72">
        <v>269</v>
      </c>
      <c r="D126" s="73" t="str">
        <f>IF(ISNA(VLOOKUP($C126,BASEIS!$A$2:$E$475,3,FALSE))," ",VLOOKUP($C126,BASEIS!$A$2:$E$475,3,FALSE))</f>
        <v>ΧΗΜΕΙΑΣ (ΙΩΑΝΝΙΝΑ)</v>
      </c>
      <c r="E126" s="74" t="str">
        <f>IF(ISNA(VLOOKUP($C126,BASEIS!$A$2:$E$475,2,FALSE))," ",VLOOKUP($C126,BASEIS!$A$2:$E$475,2,FALSE))</f>
        <v>ΠΑΝΕΠΙΣΤΗΜΙΟ ΙΩΑΝΝΙΝΩΝ</v>
      </c>
      <c r="F126" s="75">
        <f>IF(ISNA(VLOOKUP($C126,BASEIS!$A$2:$E$475,4,FALSE))," ",VLOOKUP($C126,BASEIS!$A$2:$E$475,4,FALSE))</f>
        <v>15241</v>
      </c>
      <c r="G126" s="245">
        <f>IF(ISNA(VLOOKUP($C126,BASEIS!$A$2:$E$475,5,FALSE))," ",VLOOKUP($C126,BASEIS!$A$2:$E$475,5,FALSE))</f>
        <v>17320</v>
      </c>
      <c r="H126" s="64"/>
      <c r="I126" s="71">
        <f t="shared" si="13"/>
        <v>-17320</v>
      </c>
      <c r="J126" s="172">
        <f t="shared" si="14"/>
        <v>2</v>
      </c>
      <c r="K126" s="224" t="str">
        <f t="shared" si="15"/>
        <v/>
      </c>
      <c r="N126" s="65"/>
      <c r="O126" s="65"/>
      <c r="P126" s="65"/>
      <c r="Q126" s="65"/>
      <c r="R126" s="65"/>
      <c r="S126" s="65"/>
      <c r="T126" s="65"/>
      <c r="U126" s="65"/>
      <c r="V126" s="65"/>
      <c r="W126" s="65"/>
    </row>
    <row r="127" spans="1:23" ht="20.25" thickBot="1">
      <c r="A127" s="66" t="str">
        <f>IF(ISNA(VLOOKUP($C127,BASEIS!$A$2:$G$475,3,FALSE))," ",VLOOKUP($C127,BASEIS!$A$2:$G$475,7,FALSE))</f>
        <v>http://www.meng.auth.gr/el.html</v>
      </c>
      <c r="B127" s="206" t="str">
        <f t="shared" si="12"/>
        <v>i</v>
      </c>
      <c r="C127" s="72">
        <v>211</v>
      </c>
      <c r="D127" s="73" t="str">
        <f>IF(ISNA(VLOOKUP($C127,BASEIS!$A$2:$E$475,3,FALSE))," ",VLOOKUP($C127,BASEIS!$A$2:$E$475,3,FALSE))</f>
        <v>ΜΗΧΑΝΟΛΟΓΩΝ ΜΗΧΑΝΙΚΩΝ (ΘΕΣΣΑΛΟΝΙΚΗ)</v>
      </c>
      <c r="E127" s="74" t="str">
        <f>IF(ISNA(VLOOKUP($C127,BASEIS!$A$2:$E$475,2,FALSE))," ",VLOOKUP($C127,BASEIS!$A$2:$E$475,2,FALSE))</f>
        <v>ΑΡΙΣΤΟΤΕΛΕΙΟ ΠΑΝΕΠΙΣΤΗΜΙΟ ΘΕΣΣΑΛΟΝΙΚΗΣ</v>
      </c>
      <c r="F127" s="75">
        <f>IF(ISNA(VLOOKUP($C127,BASEIS!$A$2:$E$475,4,FALSE))," ",VLOOKUP($C127,BASEIS!$A$2:$E$475,4,FALSE))</f>
        <v>17856</v>
      </c>
      <c r="G127" s="245">
        <f>IF(ISNA(VLOOKUP($C127,BASEIS!$A$2:$E$475,5,FALSE))," ",VLOOKUP($C127,BASEIS!$A$2:$E$475,5,FALSE))</f>
        <v>17459</v>
      </c>
      <c r="H127" s="64"/>
      <c r="I127" s="71">
        <f t="shared" si="13"/>
        <v>-17459</v>
      </c>
      <c r="J127" s="172">
        <f t="shared" si="14"/>
        <v>2</v>
      </c>
      <c r="K127" s="224" t="str">
        <f t="shared" si="15"/>
        <v/>
      </c>
      <c r="N127" s="65"/>
      <c r="O127" s="65"/>
      <c r="P127" s="65"/>
      <c r="Q127" s="65"/>
      <c r="R127" s="65"/>
      <c r="S127" s="65"/>
      <c r="T127" s="65"/>
      <c r="U127" s="65"/>
      <c r="V127" s="65"/>
      <c r="W127" s="65"/>
    </row>
    <row r="128" spans="1:23" ht="20.25" thickBot="1">
      <c r="A128" s="66" t="str">
        <f>IF(ISNA(VLOOKUP($C128,BASEIS!$A$2:$G$475,3,FALSE))," ",VLOOKUP($C128,BASEIS!$A$2:$G$475,7,FALSE))</f>
        <v>http://www.chem.upatras.gr/</v>
      </c>
      <c r="B128" s="206" t="str">
        <f t="shared" si="12"/>
        <v>i</v>
      </c>
      <c r="C128" s="72">
        <v>267</v>
      </c>
      <c r="D128" s="73" t="str">
        <f>IF(ISNA(VLOOKUP($C128,BASEIS!$A$2:$E$475,3,FALSE))," ",VLOOKUP($C128,BASEIS!$A$2:$E$475,3,FALSE))</f>
        <v>ΧΗΜΕΙΑΣ (ΠΑΤΡΑ)</v>
      </c>
      <c r="E128" s="74" t="str">
        <f>IF(ISNA(VLOOKUP($C128,BASEIS!$A$2:$E$475,2,FALSE))," ",VLOOKUP($C128,BASEIS!$A$2:$E$475,2,FALSE))</f>
        <v>ΠΑΝΕΠΙΣΤΗΜΙΟ ΠΑΤΡΩΝ</v>
      </c>
      <c r="F128" s="75">
        <f>IF(ISNA(VLOOKUP($C128,BASEIS!$A$2:$E$475,4,FALSE))," ",VLOOKUP($C128,BASEIS!$A$2:$E$475,4,FALSE))</f>
        <v>15790</v>
      </c>
      <c r="G128" s="245">
        <f>IF(ISNA(VLOOKUP($C128,BASEIS!$A$2:$E$475,5,FALSE))," ",VLOOKUP($C128,BASEIS!$A$2:$E$475,5,FALSE))</f>
        <v>17465</v>
      </c>
      <c r="H128" s="64"/>
      <c r="I128" s="71">
        <f t="shared" si="13"/>
        <v>-17465</v>
      </c>
      <c r="J128" s="172">
        <f t="shared" si="14"/>
        <v>2</v>
      </c>
      <c r="K128" s="224" t="str">
        <f t="shared" si="15"/>
        <v/>
      </c>
      <c r="N128" s="65"/>
      <c r="O128" s="65"/>
      <c r="P128" s="65"/>
      <c r="Q128" s="65"/>
      <c r="R128" s="65"/>
      <c r="S128" s="65"/>
      <c r="T128" s="65"/>
      <c r="U128" s="65"/>
      <c r="V128" s="65"/>
      <c r="W128" s="65"/>
    </row>
    <row r="129" spans="1:23" ht="20.25" thickBot="1">
      <c r="A129" s="66" t="str">
        <f>IF(ISNA(VLOOKUP($C129,BASEIS!$A$2:$G$475,3,FALSE))," ",VLOOKUP($C129,BASEIS!$A$2:$G$475,7,FALSE))</f>
        <v>http://www.bat.uoi.gr</v>
      </c>
      <c r="B129" s="206" t="str">
        <f t="shared" si="12"/>
        <v>i</v>
      </c>
      <c r="C129" s="72">
        <v>280</v>
      </c>
      <c r="D129" s="73" t="str">
        <f>IF(ISNA(VLOOKUP($C129,BASEIS!$A$2:$E$475,3,FALSE))," ",VLOOKUP($C129,BASEIS!$A$2:$E$475,3,FALSE))</f>
        <v>ΒΙΟΛΟΓΙΚΩΝ ΕΦΑΡΜΟΓΩΝ ΚΑΙ ΤΕΧΝΟΛΟΓΙΩΝ (ΙΩΑΝΝΙΝΑ)</v>
      </c>
      <c r="E129" s="74" t="str">
        <f>IF(ISNA(VLOOKUP($C129,BASEIS!$A$2:$E$475,2,FALSE))," ",VLOOKUP($C129,BASEIS!$A$2:$E$475,2,FALSE))</f>
        <v>ΠΑΝΕΠΙΣΤΗΜΙΟ ΙΩΑΝΝΙΝΩΝ</v>
      </c>
      <c r="F129" s="75">
        <f>IF(ISNA(VLOOKUP($C129,BASEIS!$A$2:$E$475,4,FALSE))," ",VLOOKUP($C129,BASEIS!$A$2:$E$475,4,FALSE))</f>
        <v>17788</v>
      </c>
      <c r="G129" s="245">
        <f>IF(ISNA(VLOOKUP($C129,BASEIS!$A$2:$E$475,5,FALSE))," ",VLOOKUP($C129,BASEIS!$A$2:$E$475,5,FALSE))</f>
        <v>17480</v>
      </c>
      <c r="H129" s="64"/>
      <c r="I129" s="71">
        <f t="shared" si="13"/>
        <v>-17480</v>
      </c>
      <c r="J129" s="172">
        <f t="shared" si="14"/>
        <v>2</v>
      </c>
      <c r="K129" s="224" t="str">
        <f t="shared" si="15"/>
        <v/>
      </c>
      <c r="N129" s="65"/>
      <c r="O129" s="65"/>
      <c r="P129" s="65"/>
      <c r="Q129" s="65"/>
      <c r="R129" s="65"/>
      <c r="S129" s="65"/>
      <c r="T129" s="65"/>
      <c r="U129" s="65"/>
      <c r="V129" s="65"/>
      <c r="W129" s="65"/>
    </row>
    <row r="130" spans="1:23" ht="20.25" thickBot="1">
      <c r="A130" s="66" t="str">
        <f>IF(ISNA(VLOOKUP($C130,BASEIS!$A$2:$G$475,3,FALSE))," ",VLOOKUP($C130,BASEIS!$A$2:$G$475,7,FALSE))</f>
        <v>http://gbt.aua.gr/el/</v>
      </c>
      <c r="B130" s="206" t="str">
        <f t="shared" si="12"/>
        <v>i</v>
      </c>
      <c r="C130" s="72">
        <v>325</v>
      </c>
      <c r="D130" s="73" t="str">
        <f>IF(ISNA(VLOOKUP($C130,BASEIS!$A$2:$E$475,3,FALSE))," ",VLOOKUP($C130,BASEIS!$A$2:$E$475,3,FALSE))</f>
        <v>ΒΙΟΤΕΧΝΟΛΟΓΙΑΣ (ΑΘΗΝΑ)</v>
      </c>
      <c r="E130" s="74" t="str">
        <f>IF(ISNA(VLOOKUP($C130,BASEIS!$A$2:$E$475,2,FALSE))," ",VLOOKUP($C130,BASEIS!$A$2:$E$475,2,FALSE))</f>
        <v>ΓΕΩΠΟΝΙΚΟ ΠΑΝΕΠΙΣΤΗΜΙΟ ΑΘΗΝΩΝ</v>
      </c>
      <c r="F130" s="75">
        <f>IF(ISNA(VLOOKUP($C130,BASEIS!$A$2:$E$475,4,FALSE))," ",VLOOKUP($C130,BASEIS!$A$2:$E$475,4,FALSE))</f>
        <v>17765</v>
      </c>
      <c r="G130" s="245">
        <f>IF(ISNA(VLOOKUP($C130,BASEIS!$A$2:$E$475,5,FALSE))," ",VLOOKUP($C130,BASEIS!$A$2:$E$475,5,FALSE))</f>
        <v>17508</v>
      </c>
      <c r="H130" s="64"/>
      <c r="I130" s="71">
        <f t="shared" si="13"/>
        <v>-17508</v>
      </c>
      <c r="J130" s="172">
        <f t="shared" si="14"/>
        <v>2</v>
      </c>
      <c r="K130" s="224" t="str">
        <f t="shared" si="15"/>
        <v/>
      </c>
      <c r="N130" s="65"/>
      <c r="O130" s="65"/>
      <c r="P130" s="65"/>
      <c r="Q130" s="65"/>
      <c r="R130" s="65"/>
      <c r="S130" s="65"/>
      <c r="T130" s="65"/>
      <c r="U130" s="65"/>
      <c r="V130" s="65"/>
      <c r="W130" s="65"/>
    </row>
    <row r="131" spans="1:23" ht="20.25" thickBot="1">
      <c r="A131" s="66" t="str">
        <f>IF(ISNA(VLOOKUP($C131,BASEIS!$A$2:$G$475,3,FALSE))," ",VLOOKUP($C131,BASEIS!$A$2:$G$475,7,FALSE))</f>
        <v>http://www.bio.uth.gr/</v>
      </c>
      <c r="B131" s="206" t="str">
        <f t="shared" si="12"/>
        <v>i</v>
      </c>
      <c r="C131" s="72">
        <v>284</v>
      </c>
      <c r="D131" s="73" t="str">
        <f>IF(ISNA(VLOOKUP($C131,BASEIS!$A$2:$E$475,3,FALSE))," ",VLOOKUP($C131,BASEIS!$A$2:$E$475,3,FALSE))</f>
        <v>ΒΙΟΧΗΜΕΙΑΣ ΚΑΙ ΒΙΟΤΕΧΝΟΛΟΓΙΑΣ (ΛΑΡΙΣΑ)</v>
      </c>
      <c r="E131" s="74" t="str">
        <f>IF(ISNA(VLOOKUP($C131,BASEIS!$A$2:$E$475,2,FALSE))," ",VLOOKUP($C131,BASEIS!$A$2:$E$475,2,FALSE))</f>
        <v>ΠΑΝΕΠΙΣΤΗΜΙΟ ΘΕΣΣΑΛΙΑΣ</v>
      </c>
      <c r="F131" s="75">
        <f>IF(ISNA(VLOOKUP($C131,BASEIS!$A$2:$E$475,4,FALSE))," ",VLOOKUP($C131,BASEIS!$A$2:$E$475,4,FALSE))</f>
        <v>17840</v>
      </c>
      <c r="G131" s="245">
        <f>IF(ISNA(VLOOKUP($C131,BASEIS!$A$2:$E$475,5,FALSE))," ",VLOOKUP($C131,BASEIS!$A$2:$E$475,5,FALSE))</f>
        <v>17636</v>
      </c>
      <c r="H131" s="64"/>
      <c r="I131" s="71">
        <f t="shared" si="13"/>
        <v>-17636</v>
      </c>
      <c r="J131" s="172">
        <f t="shared" si="14"/>
        <v>2</v>
      </c>
      <c r="K131" s="224" t="str">
        <f t="shared" si="15"/>
        <v/>
      </c>
      <c r="N131" s="65"/>
      <c r="O131" s="65"/>
      <c r="P131" s="65"/>
      <c r="Q131" s="65"/>
      <c r="R131" s="65"/>
      <c r="S131" s="65"/>
      <c r="T131" s="65"/>
      <c r="U131" s="65"/>
      <c r="V131" s="65"/>
      <c r="W131" s="65"/>
    </row>
    <row r="132" spans="1:23" ht="20.25" thickBot="1">
      <c r="A132" s="66" t="str">
        <f>IF(ISNA(VLOOKUP($C132,BASEIS!$A$2:$G$475,3,FALSE))," ",VLOOKUP($C132,BASEIS!$A$2:$G$475,7,FALSE))</f>
        <v>http://www.ee.auth.gr</v>
      </c>
      <c r="B132" s="206" t="str">
        <f t="shared" si="12"/>
        <v>i</v>
      </c>
      <c r="C132" s="72">
        <v>219</v>
      </c>
      <c r="D132" s="73" t="str">
        <f>IF(ISNA(VLOOKUP($C132,BASEIS!$A$2:$E$475,3,FALSE))," ",VLOOKUP($C132,BASEIS!$A$2:$E$475,3,FALSE))</f>
        <v>ΗΛΕΚΤΡΟΛΟΓΩΝ ΜΗΧΑΝΙΚΩΝ ΚΑΙ ΜΗΧΑΝΙΚΩΝ ΥΠΟΛΟΓΙΣΤΩΝ (ΘΕΣΣΑΛΟΝΙΚΗ)</v>
      </c>
      <c r="E132" s="74" t="str">
        <f>IF(ISNA(VLOOKUP($C132,BASEIS!$A$2:$E$475,2,FALSE))," ",VLOOKUP($C132,BASEIS!$A$2:$E$475,2,FALSE))</f>
        <v>ΑΡΙΣΤΟΤΕΛΕΙΟ ΠΑΝΕΠΙΣΤΗΜΙΟ ΘΕΣΣΑΛΟΝΙΚΗΣ</v>
      </c>
      <c r="F132" s="75">
        <f>IF(ISNA(VLOOKUP($C132,BASEIS!$A$2:$E$475,4,FALSE))," ",VLOOKUP($C132,BASEIS!$A$2:$E$475,4,FALSE))</f>
        <v>18100</v>
      </c>
      <c r="G132" s="245">
        <f>IF(ISNA(VLOOKUP($C132,BASEIS!$A$2:$E$475,5,FALSE))," ",VLOOKUP($C132,BASEIS!$A$2:$E$475,5,FALSE))</f>
        <v>17691</v>
      </c>
      <c r="H132" s="64"/>
      <c r="I132" s="71">
        <f t="shared" si="13"/>
        <v>-17691</v>
      </c>
      <c r="J132" s="172">
        <f t="shared" si="14"/>
        <v>2</v>
      </c>
      <c r="K132" s="224" t="str">
        <f t="shared" si="15"/>
        <v/>
      </c>
      <c r="N132" s="65"/>
      <c r="O132" s="65"/>
      <c r="P132" s="65"/>
      <c r="Q132" s="65"/>
      <c r="R132" s="65"/>
      <c r="S132" s="65"/>
      <c r="T132" s="65"/>
      <c r="U132" s="65"/>
      <c r="V132" s="65"/>
      <c r="W132" s="65"/>
    </row>
    <row r="133" spans="1:23" ht="20.25" thickBot="1">
      <c r="A133" s="66" t="str">
        <f>IF(ISNA(VLOOKUP($C133,BASEIS!$A$2:$G$475,3,FALSE))," ",VLOOKUP($C133,BASEIS!$A$2:$G$475,7,FALSE))</f>
        <v>http://www.chem.auth.gr/</v>
      </c>
      <c r="B133" s="206" t="str">
        <f t="shared" si="12"/>
        <v>i</v>
      </c>
      <c r="C133" s="72">
        <v>265</v>
      </c>
      <c r="D133" s="73" t="str">
        <f>IF(ISNA(VLOOKUP($C133,BASEIS!$A$2:$E$475,3,FALSE))," ",VLOOKUP($C133,BASEIS!$A$2:$E$475,3,FALSE))</f>
        <v>ΧΗΜΕΙΑΣ (ΘΕΣΣΑΛΟΝΙΚΗ)</v>
      </c>
      <c r="E133" s="74" t="str">
        <f>IF(ISNA(VLOOKUP($C133,BASEIS!$A$2:$E$475,2,FALSE))," ",VLOOKUP($C133,BASEIS!$A$2:$E$475,2,FALSE))</f>
        <v>ΑΡΙΣΤΟΤΕΛΕΙΟ ΠΑΝΕΠΙΣΤΗΜΙΟ ΘΕΣΣΑΛΟΝΙΚΗΣ</v>
      </c>
      <c r="F133" s="75">
        <f>IF(ISNA(VLOOKUP($C133,BASEIS!$A$2:$E$475,4,FALSE))," ",VLOOKUP($C133,BASEIS!$A$2:$E$475,4,FALSE))</f>
        <v>16195</v>
      </c>
      <c r="G133" s="245">
        <f>IF(ISNA(VLOOKUP($C133,BASEIS!$A$2:$E$475,5,FALSE))," ",VLOOKUP($C133,BASEIS!$A$2:$E$475,5,FALSE))</f>
        <v>17714</v>
      </c>
      <c r="H133" s="64"/>
      <c r="I133" s="71">
        <f t="shared" si="13"/>
        <v>-17714</v>
      </c>
      <c r="J133" s="172">
        <f t="shared" si="14"/>
        <v>2</v>
      </c>
      <c r="K133" s="224" t="str">
        <f t="shared" si="15"/>
        <v/>
      </c>
      <c r="N133" s="65"/>
      <c r="O133" s="65"/>
      <c r="P133" s="65"/>
      <c r="Q133" s="65"/>
      <c r="R133" s="65"/>
      <c r="S133" s="65"/>
      <c r="T133" s="65"/>
      <c r="U133" s="65"/>
      <c r="V133" s="65"/>
      <c r="W133" s="65"/>
    </row>
    <row r="134" spans="1:23" ht="20.25" thickBot="1">
      <c r="A134" s="66" t="str">
        <f>IF(ISNA(VLOOKUP($C134,BASEIS!$A$2:$G$475,3,FALSE))," ",VLOOKUP($C134,BASEIS!$A$2:$G$475,7,FALSE))</f>
        <v>http://www.chemeng.ntua.gr</v>
      </c>
      <c r="B134" s="206" t="str">
        <f t="shared" si="12"/>
        <v>i</v>
      </c>
      <c r="C134" s="72">
        <v>235</v>
      </c>
      <c r="D134" s="73" t="str">
        <f>IF(ISNA(VLOOKUP($C134,BASEIS!$A$2:$E$475,3,FALSE))," ",VLOOKUP($C134,BASEIS!$A$2:$E$475,3,FALSE))</f>
        <v>ΧΗΜΙΚΩΝ ΜΗΧΑΝΙΚΩΝ (ΑΘΗΝΑ)</v>
      </c>
      <c r="E134" s="74" t="str">
        <f>IF(ISNA(VLOOKUP($C134,BASEIS!$A$2:$E$475,2,FALSE))," ",VLOOKUP($C134,BASEIS!$A$2:$E$475,2,FALSE))</f>
        <v>ΕΘΝΙΚΟ ΜΕΤΣΟΒΙΟ ΠΟΛΥΤΕΧΝΕΙΟ</v>
      </c>
      <c r="F134" s="75">
        <f>IF(ISNA(VLOOKUP($C134,BASEIS!$A$2:$E$475,4,FALSE))," ",VLOOKUP($C134,BASEIS!$A$2:$E$475,4,FALSE))</f>
        <v>18047</v>
      </c>
      <c r="G134" s="245">
        <f>IF(ISNA(VLOOKUP($C134,BASEIS!$A$2:$E$475,5,FALSE))," ",VLOOKUP($C134,BASEIS!$A$2:$E$475,5,FALSE))</f>
        <v>17817</v>
      </c>
      <c r="H134" s="64"/>
      <c r="I134" s="71">
        <f t="shared" si="13"/>
        <v>-17817</v>
      </c>
      <c r="J134" s="172">
        <f t="shared" si="14"/>
        <v>2</v>
      </c>
      <c r="K134" s="224" t="str">
        <f t="shared" si="15"/>
        <v/>
      </c>
      <c r="N134" s="65"/>
      <c r="O134" s="65"/>
      <c r="P134" s="65"/>
      <c r="Q134" s="65"/>
      <c r="R134" s="65"/>
      <c r="S134" s="65"/>
      <c r="T134" s="65"/>
      <c r="U134" s="65"/>
      <c r="V134" s="65"/>
      <c r="W134" s="65"/>
    </row>
    <row r="135" spans="1:23" ht="20.25" thickBot="1">
      <c r="A135" s="66" t="str">
        <f>IF(ISNA(VLOOKUP($C135,BASEIS!$A$2:$G$475,3,FALSE))," ",VLOOKUP($C135,BASEIS!$A$2:$G$475,7,FALSE))</f>
        <v>http://www.naval.ntua.gr/</v>
      </c>
      <c r="B135" s="206" t="str">
        <f t="shared" si="12"/>
        <v>i</v>
      </c>
      <c r="C135" s="72">
        <v>229</v>
      </c>
      <c r="D135" s="73" t="str">
        <f>IF(ISNA(VLOOKUP($C135,BASEIS!$A$2:$E$475,3,FALSE))," ",VLOOKUP($C135,BASEIS!$A$2:$E$475,3,FALSE))</f>
        <v>ΝΑΥΠΗΓΩΝ ΜΗΧΑΝΟΛΟΓΩΝ ΜΗΧΑΝΙΚΩΝ (ΑΘΗΝΑ)</v>
      </c>
      <c r="E135" s="74" t="str">
        <f>IF(ISNA(VLOOKUP($C135,BASEIS!$A$2:$E$475,2,FALSE))," ",VLOOKUP($C135,BASEIS!$A$2:$E$475,2,FALSE))</f>
        <v>ΕΘΝΙΚΟ ΜΕΤΣΟΒΙΟ ΠΟΛΥΤΕΧΝΕΙΟ</v>
      </c>
      <c r="F135" s="75">
        <f>IF(ISNA(VLOOKUP($C135,BASEIS!$A$2:$E$475,4,FALSE))," ",VLOOKUP($C135,BASEIS!$A$2:$E$475,4,FALSE))</f>
        <v>18076</v>
      </c>
      <c r="G135" s="245">
        <f>IF(ISNA(VLOOKUP($C135,BASEIS!$A$2:$E$475,5,FALSE))," ",VLOOKUP($C135,BASEIS!$A$2:$E$475,5,FALSE))</f>
        <v>17852</v>
      </c>
      <c r="H135" s="64"/>
      <c r="I135" s="71">
        <f t="shared" si="13"/>
        <v>-17852</v>
      </c>
      <c r="J135" s="172">
        <f t="shared" si="14"/>
        <v>2</v>
      </c>
      <c r="K135" s="224" t="str">
        <f t="shared" si="15"/>
        <v/>
      </c>
      <c r="N135" s="65"/>
      <c r="O135" s="65"/>
      <c r="P135" s="65"/>
      <c r="Q135" s="65"/>
      <c r="R135" s="65"/>
      <c r="S135" s="65"/>
      <c r="T135" s="65"/>
      <c r="U135" s="65"/>
      <c r="V135" s="65"/>
      <c r="W135" s="65"/>
    </row>
    <row r="136" spans="1:23" ht="20.25" thickBot="1">
      <c r="A136" s="66" t="str">
        <f>IF(ISNA(VLOOKUP($C136,BASEIS!$A$2:$G$475,3,FALSE))," ",VLOOKUP($C136,BASEIS!$A$2:$G$475,7,FALSE))</f>
        <v>http://www.mbg.duth.gr/</v>
      </c>
      <c r="B136" s="206" t="str">
        <f t="shared" si="12"/>
        <v>i</v>
      </c>
      <c r="C136" s="72">
        <v>290</v>
      </c>
      <c r="D136" s="73" t="str">
        <f>IF(ISNA(VLOOKUP($C136,BASEIS!$A$2:$E$475,3,FALSE))," ",VLOOKUP($C136,BASEIS!$A$2:$E$475,3,FALSE))</f>
        <v>ΜΟΡΙΑΚΗΣ ΒΙΟΛΟΓΙΑΣ ΚΑΙ ΓΕΝΕΤΙΚΗΣ (ΑΛΕΞΑΝΔΡΟΥΠΟΛΗ)</v>
      </c>
      <c r="E136" s="74" t="str">
        <f>IF(ISNA(VLOOKUP($C136,BASEIS!$A$2:$E$475,2,FALSE))," ",VLOOKUP($C136,BASEIS!$A$2:$E$475,2,FALSE))</f>
        <v>ΔΗΜΟΚΡΙΤΕΙΟ ΠΑΝΕΠΙΣΤΗΜΙΟ ΘΡΑΚΗΣ</v>
      </c>
      <c r="F136" s="75">
        <f>IF(ISNA(VLOOKUP($C136,BASEIS!$A$2:$E$475,4,FALSE))," ",VLOOKUP($C136,BASEIS!$A$2:$E$475,4,FALSE))</f>
        <v>18003</v>
      </c>
      <c r="G136" s="245">
        <f>IF(ISNA(VLOOKUP($C136,BASEIS!$A$2:$E$475,5,FALSE))," ",VLOOKUP($C136,BASEIS!$A$2:$E$475,5,FALSE))</f>
        <v>17855</v>
      </c>
      <c r="H136" s="64"/>
      <c r="I136" s="71">
        <f t="shared" si="13"/>
        <v>-17855</v>
      </c>
      <c r="J136" s="172">
        <f t="shared" si="14"/>
        <v>2</v>
      </c>
      <c r="K136" s="224" t="str">
        <f t="shared" si="15"/>
        <v/>
      </c>
      <c r="N136" s="65"/>
      <c r="O136" s="65"/>
      <c r="P136" s="65"/>
      <c r="Q136" s="65"/>
      <c r="R136" s="65"/>
      <c r="S136" s="65"/>
      <c r="T136" s="65"/>
      <c r="U136" s="65"/>
      <c r="V136" s="65"/>
      <c r="W136" s="65"/>
    </row>
    <row r="137" spans="1:23" ht="20.25" thickBot="1">
      <c r="A137" s="66" t="str">
        <f>IF(ISNA(VLOOKUP($C137,BASEIS!$A$2:$G$475,3,FALSE))," ",VLOOKUP($C137,BASEIS!$A$2:$G$475,7,FALSE))</f>
        <v>https://www.biology.uoc.gr/</v>
      </c>
      <c r="B137" s="206" t="str">
        <f t="shared" si="12"/>
        <v>i</v>
      </c>
      <c r="C137" s="72">
        <v>282</v>
      </c>
      <c r="D137" s="73" t="str">
        <f>IF(ISNA(VLOOKUP($C137,BASEIS!$A$2:$E$475,3,FALSE))," ",VLOOKUP($C137,BASEIS!$A$2:$E$475,3,FALSE))</f>
        <v>ΒΙΟΛΟΓΙΑΣ (ΗΡΑΚΛΕΙΟ)</v>
      </c>
      <c r="E137" s="74" t="str">
        <f>IF(ISNA(VLOOKUP($C137,BASEIS!$A$2:$E$475,2,FALSE))," ",VLOOKUP($C137,BASEIS!$A$2:$E$475,2,FALSE))</f>
        <v>ΠΑΝΕΠΙΣΤΗΜΙΟ ΚΡΗΤΗΣ</v>
      </c>
      <c r="F137" s="75">
        <f>IF(ISNA(VLOOKUP($C137,BASEIS!$A$2:$E$475,4,FALSE))," ",VLOOKUP($C137,BASEIS!$A$2:$E$475,4,FALSE))</f>
        <v>18063</v>
      </c>
      <c r="G137" s="245">
        <f>IF(ISNA(VLOOKUP($C137,BASEIS!$A$2:$E$475,5,FALSE))," ",VLOOKUP($C137,BASEIS!$A$2:$E$475,5,FALSE))</f>
        <v>17910</v>
      </c>
      <c r="H137" s="64"/>
      <c r="I137" s="71">
        <f t="shared" si="13"/>
        <v>-17910</v>
      </c>
      <c r="J137" s="172">
        <f t="shared" si="14"/>
        <v>2</v>
      </c>
      <c r="K137" s="224" t="str">
        <f t="shared" si="15"/>
        <v/>
      </c>
      <c r="N137" s="65"/>
      <c r="O137" s="65"/>
      <c r="P137" s="65"/>
      <c r="Q137" s="65"/>
      <c r="R137" s="65"/>
      <c r="S137" s="65"/>
      <c r="T137" s="65"/>
      <c r="U137" s="65"/>
      <c r="V137" s="65"/>
      <c r="W137" s="65"/>
    </row>
    <row r="138" spans="1:23" ht="20.25" thickBot="1">
      <c r="A138" s="66" t="str">
        <f>IF(ISNA(VLOOKUP($C138,BASEIS!$A$2:$G$475,3,FALSE))," ",VLOOKUP($C138,BASEIS!$A$2:$G$475,7,FALSE))</f>
        <v>http://www.biology.upatras.gr/</v>
      </c>
      <c r="B138" s="206" t="str">
        <f t="shared" si="12"/>
        <v>i</v>
      </c>
      <c r="C138" s="72">
        <v>281</v>
      </c>
      <c r="D138" s="73" t="str">
        <f>IF(ISNA(VLOOKUP($C138,BASEIS!$A$2:$E$475,3,FALSE))," ",VLOOKUP($C138,BASEIS!$A$2:$E$475,3,FALSE))</f>
        <v>ΒΙΟΛΟΓΙΑΣ (ΠΑΤΡΑ)</v>
      </c>
      <c r="E138" s="74" t="str">
        <f>IF(ISNA(VLOOKUP($C138,BASEIS!$A$2:$E$475,2,FALSE))," ",VLOOKUP($C138,BASEIS!$A$2:$E$475,2,FALSE))</f>
        <v>ΠΑΝΕΠΙΣΤΗΜΙΟ ΠΑΤΡΩΝ</v>
      </c>
      <c r="F138" s="75">
        <f>IF(ISNA(VLOOKUP($C138,BASEIS!$A$2:$E$475,4,FALSE))," ",VLOOKUP($C138,BASEIS!$A$2:$E$475,4,FALSE))</f>
        <v>18107</v>
      </c>
      <c r="G138" s="245">
        <f>IF(ISNA(VLOOKUP($C138,BASEIS!$A$2:$E$475,5,FALSE))," ",VLOOKUP($C138,BASEIS!$A$2:$E$475,5,FALSE))</f>
        <v>17974</v>
      </c>
      <c r="H138" s="64"/>
      <c r="I138" s="71">
        <f t="shared" si="13"/>
        <v>-17974</v>
      </c>
      <c r="J138" s="172">
        <f t="shared" si="14"/>
        <v>2</v>
      </c>
      <c r="K138" s="224" t="str">
        <f t="shared" si="15"/>
        <v/>
      </c>
      <c r="N138" s="65"/>
      <c r="O138" s="65"/>
      <c r="P138" s="65"/>
      <c r="Q138" s="65"/>
      <c r="R138" s="65"/>
      <c r="S138" s="65"/>
      <c r="T138" s="65"/>
      <c r="U138" s="65"/>
      <c r="V138" s="65"/>
      <c r="W138" s="65"/>
    </row>
    <row r="139" spans="1:23" ht="20.25" thickBot="1">
      <c r="A139" s="66" t="str">
        <f>IF(ISNA(VLOOKUP($C139,BASEIS!$A$2:$G$475,3,FALSE))," ",VLOOKUP($C139,BASEIS!$A$2:$G$475,7,FALSE))</f>
        <v>http://www.chem.uoa.gr/</v>
      </c>
      <c r="B139" s="206" t="str">
        <f t="shared" si="12"/>
        <v>i</v>
      </c>
      <c r="C139" s="72">
        <v>263</v>
      </c>
      <c r="D139" s="73" t="str">
        <f>IF(ISNA(VLOOKUP($C139,BASEIS!$A$2:$E$475,3,FALSE))," ",VLOOKUP($C139,BASEIS!$A$2:$E$475,3,FALSE))</f>
        <v>ΧΗΜΕΙΑΣ (ΑΘΗΝΑ)</v>
      </c>
      <c r="E139" s="74" t="str">
        <f>IF(ISNA(VLOOKUP($C139,BASEIS!$A$2:$E$475,2,FALSE))," ",VLOOKUP($C139,BASEIS!$A$2:$E$475,2,FALSE))</f>
        <v>ΕΘΝΙΚΟ &amp; ΚΑΠΟΔΙΣΤΡΙΑΚΟ ΠΑΝΕΠΙΣΤΗΜΙΟ ΑΘΗΝΩΝ</v>
      </c>
      <c r="F139" s="75">
        <f>IF(ISNA(VLOOKUP($C139,BASEIS!$A$2:$E$475,4,FALSE))," ",VLOOKUP($C139,BASEIS!$A$2:$E$475,4,FALSE))</f>
        <v>17011</v>
      </c>
      <c r="G139" s="245">
        <f>IF(ISNA(VLOOKUP($C139,BASEIS!$A$2:$E$475,5,FALSE))," ",VLOOKUP($C139,BASEIS!$A$2:$E$475,5,FALSE))</f>
        <v>17983</v>
      </c>
      <c r="H139" s="64"/>
      <c r="I139" s="71">
        <f t="shared" si="13"/>
        <v>-17983</v>
      </c>
      <c r="J139" s="172">
        <f t="shared" si="14"/>
        <v>2</v>
      </c>
      <c r="K139" s="224" t="str">
        <f t="shared" si="15"/>
        <v/>
      </c>
      <c r="N139" s="65"/>
      <c r="O139" s="65"/>
      <c r="P139" s="65"/>
      <c r="Q139" s="65"/>
      <c r="R139" s="65"/>
      <c r="S139" s="65"/>
      <c r="T139" s="65"/>
      <c r="U139" s="65"/>
      <c r="V139" s="65"/>
      <c r="W139" s="65"/>
    </row>
    <row r="140" spans="1:23" ht="20.25" thickBot="1">
      <c r="A140" s="66" t="str">
        <f>IF(ISNA(VLOOKUP($C140,BASEIS!$A$2:$G$475,3,FALSE))," ",VLOOKUP($C140,BASEIS!$A$2:$G$475,7,FALSE))</f>
        <v>http://www.mech.ntua.gr/</v>
      </c>
      <c r="B140" s="206" t="str">
        <f t="shared" si="12"/>
        <v>i</v>
      </c>
      <c r="C140" s="72">
        <v>209</v>
      </c>
      <c r="D140" s="73" t="str">
        <f>IF(ISNA(VLOOKUP($C140,BASEIS!$A$2:$E$475,3,FALSE))," ",VLOOKUP($C140,BASEIS!$A$2:$E$475,3,FALSE))</f>
        <v>ΜΗΧΑΝΟΛΟΓΩΝ ΜΗΧΑΝΙΚΩΝ (ΑΘΗΝΑ)</v>
      </c>
      <c r="E140" s="74" t="str">
        <f>IF(ISNA(VLOOKUP($C140,BASEIS!$A$2:$E$475,2,FALSE))," ",VLOOKUP($C140,BASEIS!$A$2:$E$475,2,FALSE))</f>
        <v>ΕΘΝΙΚΟ ΜΕΤΣΟΒΙΟ ΠΟΛΥΤΕΧΝΕΙΟ</v>
      </c>
      <c r="F140" s="75">
        <f>IF(ISNA(VLOOKUP($C140,BASEIS!$A$2:$E$475,4,FALSE))," ",VLOOKUP($C140,BASEIS!$A$2:$E$475,4,FALSE))</f>
        <v>18467</v>
      </c>
      <c r="G140" s="245">
        <f>IF(ISNA(VLOOKUP($C140,BASEIS!$A$2:$E$475,5,FALSE))," ",VLOOKUP($C140,BASEIS!$A$2:$E$475,5,FALSE))</f>
        <v>18164</v>
      </c>
      <c r="H140" s="64"/>
      <c r="I140" s="71">
        <f t="shared" si="13"/>
        <v>-18164</v>
      </c>
      <c r="J140" s="172">
        <f t="shared" si="14"/>
        <v>2</v>
      </c>
      <c r="K140" s="224" t="str">
        <f t="shared" si="15"/>
        <v/>
      </c>
      <c r="N140" s="65"/>
      <c r="O140" s="65"/>
      <c r="P140" s="65"/>
      <c r="Q140" s="65"/>
      <c r="R140" s="65"/>
      <c r="S140" s="65"/>
      <c r="T140" s="65"/>
      <c r="U140" s="65"/>
      <c r="V140" s="65"/>
      <c r="W140" s="65"/>
    </row>
    <row r="141" spans="1:23" ht="20.25" thickBot="1">
      <c r="A141" s="66" t="str">
        <f>IF(ISNA(VLOOKUP($C141,BASEIS!$A$2:$G$475,3,FALSE))," ",VLOOKUP($C141,BASEIS!$A$2:$G$475,7,FALSE))</f>
        <v>http://www.bio.auth.gr/</v>
      </c>
      <c r="B141" s="206" t="str">
        <f t="shared" si="12"/>
        <v>i</v>
      </c>
      <c r="C141" s="72">
        <v>279</v>
      </c>
      <c r="D141" s="73" t="str">
        <f>IF(ISNA(VLOOKUP($C141,BASEIS!$A$2:$E$475,3,FALSE))," ",VLOOKUP($C141,BASEIS!$A$2:$E$475,3,FALSE))</f>
        <v>ΒΙΟΛΟΓΙΑΣ (ΘΕΣΣΑΛΟΝΙΚΗ)</v>
      </c>
      <c r="E141" s="74" t="str">
        <f>IF(ISNA(VLOOKUP($C141,BASEIS!$A$2:$E$475,2,FALSE))," ",VLOOKUP($C141,BASEIS!$A$2:$E$475,2,FALSE))</f>
        <v>ΑΡΙΣΤΟΤΕΛΕΙΟ ΠΑΝΕΠΙΣΤΗΜΙΟ ΘΕΣΣΑΛΟΝΙΚΗΣ</v>
      </c>
      <c r="F141" s="75">
        <f>IF(ISNA(VLOOKUP($C141,BASEIS!$A$2:$E$475,4,FALSE))," ",VLOOKUP($C141,BASEIS!$A$2:$E$475,4,FALSE))</f>
        <v>18246</v>
      </c>
      <c r="G141" s="245">
        <f>IF(ISNA(VLOOKUP($C141,BASEIS!$A$2:$E$475,5,FALSE))," ",VLOOKUP($C141,BASEIS!$A$2:$E$475,5,FALSE))</f>
        <v>18205</v>
      </c>
      <c r="H141" s="64"/>
      <c r="I141" s="71">
        <f t="shared" si="13"/>
        <v>-18205</v>
      </c>
      <c r="J141" s="172">
        <f t="shared" si="14"/>
        <v>2</v>
      </c>
      <c r="K141" s="224" t="str">
        <f t="shared" si="15"/>
        <v/>
      </c>
      <c r="N141" s="65"/>
      <c r="O141" s="65"/>
      <c r="P141" s="65"/>
      <c r="Q141" s="65"/>
      <c r="R141" s="65"/>
      <c r="S141" s="65"/>
      <c r="T141" s="65"/>
      <c r="U141" s="65"/>
      <c r="V141" s="65"/>
      <c r="W141" s="65"/>
    </row>
    <row r="142" spans="1:23" ht="20.25" thickBot="1">
      <c r="A142" s="66" t="str">
        <f>IF(ISNA(VLOOKUP($C142,BASEIS!$A$2:$G$475,3,FALSE))," ",VLOOKUP($C142,BASEIS!$A$2:$G$475,7,FALSE))</f>
        <v>http://www.biol.uoa.gr</v>
      </c>
      <c r="B142" s="206" t="str">
        <f t="shared" si="12"/>
        <v>i</v>
      </c>
      <c r="C142" s="72">
        <v>277</v>
      </c>
      <c r="D142" s="73" t="str">
        <f>IF(ISNA(VLOOKUP($C142,BASEIS!$A$2:$E$475,3,FALSE))," ",VLOOKUP($C142,BASEIS!$A$2:$E$475,3,FALSE))</f>
        <v>ΒΙΟΛΟΓΙΑΣ (ΑΘΗΝΑ)</v>
      </c>
      <c r="E142" s="74" t="str">
        <f>IF(ISNA(VLOOKUP($C142,BASEIS!$A$2:$E$475,2,FALSE))," ",VLOOKUP($C142,BASEIS!$A$2:$E$475,2,FALSE))</f>
        <v>ΕΘΝΙΚΟ &amp; ΚΑΠΟΔΙΣΤΡΙΑΚΟ ΠΑΝΕΠΙΣΤΗΜΙΟ ΑΘΗΝΩΝ</v>
      </c>
      <c r="F142" s="75">
        <f>IF(ISNA(VLOOKUP($C142,BASEIS!$A$2:$E$475,4,FALSE))," ",VLOOKUP($C142,BASEIS!$A$2:$E$475,4,FALSE))</f>
        <v>18335</v>
      </c>
      <c r="G142" s="245">
        <f>IF(ISNA(VLOOKUP($C142,BASEIS!$A$2:$E$475,5,FALSE))," ",VLOOKUP($C142,BASEIS!$A$2:$E$475,5,FALSE))</f>
        <v>18335</v>
      </c>
      <c r="H142" s="64"/>
      <c r="I142" s="71">
        <f t="shared" si="13"/>
        <v>-18335</v>
      </c>
      <c r="J142" s="172">
        <f t="shared" si="14"/>
        <v>2</v>
      </c>
      <c r="K142" s="224" t="str">
        <f t="shared" si="15"/>
        <v/>
      </c>
      <c r="N142" s="65"/>
      <c r="O142" s="65"/>
      <c r="P142" s="65"/>
      <c r="Q142" s="65"/>
      <c r="R142" s="65"/>
      <c r="S142" s="65"/>
      <c r="T142" s="65"/>
      <c r="U142" s="65"/>
      <c r="V142" s="65"/>
      <c r="W142" s="65"/>
    </row>
    <row r="143" spans="1:23" ht="20.25" thickBot="1">
      <c r="A143" s="66" t="str">
        <f>IF(ISNA(VLOOKUP($C143,BASEIS!$A$2:$G$475,3,FALSE))," ",VLOOKUP($C143,BASEIS!$A$2:$G$475,7,FALSE))</f>
        <v>http://www.ece.ntua.gr</v>
      </c>
      <c r="B143" s="206" t="str">
        <f t="shared" si="12"/>
        <v>i</v>
      </c>
      <c r="C143" s="72">
        <v>217</v>
      </c>
      <c r="D143" s="73" t="str">
        <f>IF(ISNA(VLOOKUP($C143,BASEIS!$A$2:$E$475,3,FALSE))," ",VLOOKUP($C143,BASEIS!$A$2:$E$475,3,FALSE))</f>
        <v>ΗΛΕΚΤΡΟΛΟΓΩΝ ΜΗΧΑΝΙΚΩΝ ΚΑΙ ΜΗΧΑΝΙΚΩΝ ΥΠΟΛΟΓΙΣΤΩΝ (ΑΘΗΝΑ)</v>
      </c>
      <c r="E143" s="74" t="str">
        <f>IF(ISNA(VLOOKUP($C143,BASEIS!$A$2:$E$475,2,FALSE))," ",VLOOKUP($C143,BASEIS!$A$2:$E$475,2,FALSE))</f>
        <v>ΕΘΝΙΚΟ ΜΕΤΣΟΒΙΟ ΠΟΛΥΤΕΧΝΕΙΟ</v>
      </c>
      <c r="F143" s="75">
        <f>IF(ISNA(VLOOKUP($C143,BASEIS!$A$2:$E$475,4,FALSE))," ",VLOOKUP($C143,BASEIS!$A$2:$E$475,4,FALSE))</f>
        <v>18628</v>
      </c>
      <c r="G143" s="245">
        <f>IF(ISNA(VLOOKUP($C143,BASEIS!$A$2:$E$475,5,FALSE))," ",VLOOKUP($C143,BASEIS!$A$2:$E$475,5,FALSE))</f>
        <v>18416</v>
      </c>
      <c r="H143" s="64"/>
      <c r="I143" s="71">
        <f t="shared" si="13"/>
        <v>-18416</v>
      </c>
      <c r="J143" s="172">
        <f t="shared" si="14"/>
        <v>2</v>
      </c>
      <c r="K143" s="224" t="str">
        <f t="shared" si="15"/>
        <v/>
      </c>
      <c r="N143" s="65"/>
      <c r="O143" s="65"/>
      <c r="P143" s="65"/>
      <c r="Q143" s="65"/>
      <c r="R143" s="65"/>
      <c r="S143" s="65"/>
      <c r="T143" s="65"/>
      <c r="U143" s="65"/>
      <c r="V143" s="65"/>
      <c r="W143" s="65"/>
    </row>
    <row r="144" spans="1:23" ht="30" customHeight="1" thickBot="1">
      <c r="A144" s="66" t="str">
        <f>IF(ISNA(VLOOKUP($C144,BASEIS!$A$2:$G$475,3,FALSE))," ",VLOOKUP($C144,BASEIS!$A$2:$G$475,7,FALSE))</f>
        <v xml:space="preserve"> </v>
      </c>
      <c r="B144" s="206"/>
      <c r="C144" s="290" t="str">
        <f>C$20</f>
        <v xml:space="preserve">ΚΩΔ </v>
      </c>
      <c r="D144" s="293" t="s">
        <v>407</v>
      </c>
      <c r="E144" s="290" t="str">
        <f>E$20</f>
        <v xml:space="preserve">ΙΔΡΥΜΑ </v>
      </c>
      <c r="F144" s="290" t="str">
        <f>F$20</f>
        <v>ΒΑΣΕΙΣ 2016</v>
      </c>
      <c r="G144" s="290" t="str">
        <f>G$20</f>
        <v>ΒΑΣΕΙΣ 2017</v>
      </c>
      <c r="H144" s="64"/>
      <c r="I144" s="77">
        <f>$F$2+YPOLOGISMOS_MORIA!$I$35</f>
        <v>0</v>
      </c>
      <c r="J144" s="172"/>
      <c r="K144" s="224" t="str">
        <f t="shared" ref="K144:K163" si="16">IF(G144=0,"ΝΕΑ ΣΧΟΛΗ","")</f>
        <v/>
      </c>
      <c r="N144" s="65"/>
      <c r="O144" s="65"/>
      <c r="P144" s="65"/>
      <c r="Q144" s="65"/>
      <c r="R144" s="65"/>
      <c r="S144" s="65"/>
      <c r="T144" s="65"/>
      <c r="U144" s="65"/>
      <c r="V144" s="65"/>
      <c r="W144" s="65"/>
    </row>
    <row r="145" spans="1:23" ht="20.25" thickBot="1">
      <c r="A145" s="66" t="str">
        <f>IF(ISNA(VLOOKUP($C145,BASEIS!$A$2:$G$475,3,FALSE))," ",VLOOKUP($C145,BASEIS!$A$2:$G$475,7,FALSE))</f>
        <v>http://www.arch.duth.gr/</v>
      </c>
      <c r="B145" s="206" t="str">
        <f t="shared" ref="B145:B151" si="17">HYPERLINK(A145,"i")</f>
        <v>i</v>
      </c>
      <c r="C145" s="274">
        <v>234</v>
      </c>
      <c r="D145" s="275" t="str">
        <f>IF(ISNA(VLOOKUP($C145,BASEIS!$A$2:$E$475,3,FALSE))," ",VLOOKUP($C145,BASEIS!$A$2:$E$475,3,FALSE))</f>
        <v>ΑΡΧΙΤΕΚΤΟΝΩΝ ΜΗΧΑΝΙΚΩΝ (ΞΑΝΘΗ)</v>
      </c>
      <c r="E145" s="276" t="str">
        <f>IF(ISNA(VLOOKUP($C145,BASEIS!$A$2:$E$475,2,FALSE))," ",VLOOKUP($C145,BASEIS!$A$2:$E$475,2,FALSE))</f>
        <v>ΔΗΜΟΚΡΙΤΕΙΟ ΠΑΝΕΠΙΣΤΗΜΙΟ ΘΡΑΚΗΣ</v>
      </c>
      <c r="F145" s="277">
        <f>IF(ISNA(VLOOKUP($C145,BASEIS!$A$2:$E$475,4,FALSE))," ",VLOOKUP($C145,BASEIS!$A$2:$E$475,4,FALSE))</f>
        <v>11965</v>
      </c>
      <c r="G145" s="278">
        <f>IF(ISNA(VLOOKUP($C145,BASEIS!$A$2:$E$475,5,FALSE))," ",VLOOKUP($C145,BASEIS!$A$2:$E$475,5,FALSE))</f>
        <v>13126</v>
      </c>
      <c r="H145" s="64"/>
      <c r="I145" s="71">
        <f t="shared" ref="I145:I151" si="18">$I$144-G145</f>
        <v>-13126</v>
      </c>
      <c r="J145" s="172">
        <f>IF(YPOLOGISMOS_MORIA!$I$35&gt;0,IF(I145&gt;=0,1,2),0)</f>
        <v>0</v>
      </c>
      <c r="K145" s="224" t="str">
        <f t="shared" si="16"/>
        <v/>
      </c>
      <c r="N145" s="65"/>
      <c r="O145" s="65"/>
      <c r="P145" s="65"/>
      <c r="Q145" s="65"/>
      <c r="R145" s="65"/>
      <c r="S145" s="65"/>
      <c r="T145" s="65"/>
      <c r="U145" s="65"/>
      <c r="V145" s="65"/>
      <c r="W145" s="65"/>
    </row>
    <row r="146" spans="1:23" ht="20.25" thickBot="1">
      <c r="A146" s="66" t="str">
        <f>IF(ISNA(VLOOKUP($C146,BASEIS!$A$2:$G$475,3,FALSE))," ",VLOOKUP($C146,BASEIS!$A$2:$G$475,7,FALSE))</f>
        <v>http://www.arch.tuc.gr</v>
      </c>
      <c r="B146" s="206" t="str">
        <f t="shared" si="17"/>
        <v>i</v>
      </c>
      <c r="C146" s="72">
        <v>370</v>
      </c>
      <c r="D146" s="73" t="str">
        <f>IF(ISNA(VLOOKUP($C146,BASEIS!$A$2:$E$475,3,FALSE))," ",VLOOKUP($C146,BASEIS!$A$2:$E$475,3,FALSE))</f>
        <v>ΑΡΧΙΤΕΚΤΟΝΩΝ ΜΗΧΑΝΙΚΩΝ (ΧΑΝΙΑ)</v>
      </c>
      <c r="E146" s="74" t="str">
        <f>IF(ISNA(VLOOKUP($C146,BASEIS!$A$2:$E$475,2,FALSE))," ",VLOOKUP($C146,BASEIS!$A$2:$E$475,2,FALSE))</f>
        <v>ΠΟΛΥΤΕΧΝΕΙΟ ΚΡΗΤΗΣ</v>
      </c>
      <c r="F146" s="75">
        <f>IF(ISNA(VLOOKUP($C146,BASEIS!$A$2:$E$475,4,FALSE))," ",VLOOKUP($C146,BASEIS!$A$2:$E$475,4,FALSE))</f>
        <v>13142</v>
      </c>
      <c r="G146" s="245">
        <f>IF(ISNA(VLOOKUP($C146,BASEIS!$A$2:$E$475,5,FALSE))," ",VLOOKUP($C146,BASEIS!$A$2:$E$475,5,FALSE))</f>
        <v>14094</v>
      </c>
      <c r="H146" s="64"/>
      <c r="I146" s="71">
        <f t="shared" si="18"/>
        <v>-14094</v>
      </c>
      <c r="J146" s="172">
        <f>IF(YPOLOGISMOS_MORIA!$I$35&gt;0,IF(I146&gt;=0,1,2),0)</f>
        <v>0</v>
      </c>
      <c r="K146" s="224" t="str">
        <f t="shared" si="16"/>
        <v/>
      </c>
      <c r="N146" s="65"/>
      <c r="O146" s="65"/>
      <c r="P146" s="65"/>
      <c r="Q146" s="65"/>
      <c r="R146" s="65"/>
      <c r="S146" s="65"/>
      <c r="T146" s="65"/>
      <c r="U146" s="65"/>
      <c r="V146" s="65"/>
      <c r="W146" s="65"/>
    </row>
    <row r="147" spans="1:23" ht="20.25" thickBot="1">
      <c r="A147" s="66" t="str">
        <f>IF(ISNA(VLOOKUP($C147,BASEIS!$A$2:$G$475,3,FALSE))," ",VLOOKUP($C147,BASEIS!$A$2:$G$475,7,FALSE))</f>
        <v>http://architecture.uoi.gr/</v>
      </c>
      <c r="B147" s="206" t="str">
        <f t="shared" si="17"/>
        <v>i</v>
      </c>
      <c r="C147" s="72">
        <v>779</v>
      </c>
      <c r="D147" s="73" t="str">
        <f>IF(ISNA(VLOOKUP($C147,BASEIS!$A$2:$E$475,3,FALSE))," ",VLOOKUP($C147,BASEIS!$A$2:$E$475,3,FALSE))</f>
        <v>ΑΡΧΙΤΕΚΤΟΝΩΝ ΜΗΧΑΝΙΚΩΝ (ΙΩΑΝΝΙΝΑ)</v>
      </c>
      <c r="E147" s="74" t="str">
        <f>IF(ISNA(VLOOKUP($C147,BASEIS!$A$2:$E$475,2,FALSE))," ",VLOOKUP($C147,BASEIS!$A$2:$E$475,2,FALSE))</f>
        <v>ΠΑΝΕΠΙΣΤΗΜΙΟ ΙΩΑΝΝΙΝΩΝ</v>
      </c>
      <c r="F147" s="75">
        <f>IF(ISNA(VLOOKUP($C147,BASEIS!$A$2:$E$475,4,FALSE))," ",VLOOKUP($C147,BASEIS!$A$2:$E$475,4,FALSE))</f>
        <v>13802</v>
      </c>
      <c r="G147" s="245">
        <f>IF(ISNA(VLOOKUP($C147,BASEIS!$A$2:$E$475,5,FALSE))," ",VLOOKUP($C147,BASEIS!$A$2:$E$475,5,FALSE))</f>
        <v>14445</v>
      </c>
      <c r="H147" s="64"/>
      <c r="I147" s="71">
        <f t="shared" si="18"/>
        <v>-14445</v>
      </c>
      <c r="J147" s="172">
        <f>IF(YPOLOGISMOS_MORIA!$I$35&gt;0,IF(I147&gt;=0,1,2),0)</f>
        <v>0</v>
      </c>
      <c r="K147" s="224" t="str">
        <f t="shared" si="16"/>
        <v/>
      </c>
      <c r="N147" s="65"/>
      <c r="O147" s="65"/>
      <c r="P147" s="65"/>
      <c r="Q147" s="65"/>
      <c r="R147" s="65"/>
      <c r="S147" s="65"/>
      <c r="T147" s="65"/>
      <c r="U147" s="65"/>
      <c r="V147" s="65"/>
      <c r="W147" s="65"/>
    </row>
    <row r="148" spans="1:23" ht="20.25" thickBot="1">
      <c r="A148" s="66" t="str">
        <f>IF(ISNA(VLOOKUP($C148,BASEIS!$A$2:$G$475,3,FALSE))," ",VLOOKUP($C148,BASEIS!$A$2:$G$475,7,FALSE))</f>
        <v>http://fos.prd.uth.gr/archweb/</v>
      </c>
      <c r="B148" s="206" t="str">
        <f t="shared" si="17"/>
        <v>i</v>
      </c>
      <c r="C148" s="72">
        <v>236</v>
      </c>
      <c r="D148" s="73" t="str">
        <f>IF(ISNA(VLOOKUP($C148,BASEIS!$A$2:$E$475,3,FALSE))," ",VLOOKUP($C148,BASEIS!$A$2:$E$475,3,FALSE))</f>
        <v>ΑΡΧΙΤΕΚΤΟΝΩΝ ΜΗΧΑΝΙΚΩΝ (ΒΟΛΟΣ)</v>
      </c>
      <c r="E148" s="74" t="str">
        <f>IF(ISNA(VLOOKUP($C148,BASEIS!$A$2:$E$475,2,FALSE))," ",VLOOKUP($C148,BASEIS!$A$2:$E$475,2,FALSE))</f>
        <v>ΠΑΝΕΠΙΣΤΗΜΙΟ ΘΕΣΣΑΛΙΑΣ</v>
      </c>
      <c r="F148" s="75">
        <f>IF(ISNA(VLOOKUP($C148,BASEIS!$A$2:$E$475,4,FALSE))," ",VLOOKUP($C148,BASEIS!$A$2:$E$475,4,FALSE))</f>
        <v>15226</v>
      </c>
      <c r="G148" s="245">
        <f>IF(ISNA(VLOOKUP($C148,BASEIS!$A$2:$E$475,5,FALSE))," ",VLOOKUP($C148,BASEIS!$A$2:$E$475,5,FALSE))</f>
        <v>15770</v>
      </c>
      <c r="H148" s="64"/>
      <c r="I148" s="71">
        <f t="shared" si="18"/>
        <v>-15770</v>
      </c>
      <c r="J148" s="172">
        <f>IF(YPOLOGISMOS_MORIA!$I$35&gt;0,IF(I148&gt;=0,1,2),0)</f>
        <v>0</v>
      </c>
      <c r="K148" s="224" t="str">
        <f t="shared" si="16"/>
        <v/>
      </c>
      <c r="N148" s="65"/>
      <c r="O148" s="65"/>
      <c r="P148" s="65"/>
      <c r="Q148" s="65"/>
      <c r="R148" s="65"/>
      <c r="S148" s="65"/>
      <c r="T148" s="65"/>
      <c r="U148" s="65"/>
      <c r="V148" s="65"/>
      <c r="W148" s="65"/>
    </row>
    <row r="149" spans="1:23" ht="20.25" thickBot="1">
      <c r="A149" s="66" t="str">
        <f>IF(ISNA(VLOOKUP($C149,BASEIS!$A$2:$G$475,3,FALSE))," ",VLOOKUP($C149,BASEIS!$A$2:$G$475,7,FALSE))</f>
        <v>http://www.arch.upatras.gr/</v>
      </c>
      <c r="B149" s="206" t="str">
        <f t="shared" si="17"/>
        <v>i</v>
      </c>
      <c r="C149" s="72">
        <v>232</v>
      </c>
      <c r="D149" s="73" t="str">
        <f>IF(ISNA(VLOOKUP($C149,BASEIS!$A$2:$E$475,3,FALSE))," ",VLOOKUP($C149,BASEIS!$A$2:$E$475,3,FALSE))</f>
        <v>ΑΡΧΙΤΕΚΤΟΝΩΝ ΜΗΧΑΝΙΚΩΝ (ΠΑΤΡΑ)</v>
      </c>
      <c r="E149" s="74" t="str">
        <f>IF(ISNA(VLOOKUP($C149,BASEIS!$A$2:$E$475,2,FALSE))," ",VLOOKUP($C149,BASEIS!$A$2:$E$475,2,FALSE))</f>
        <v>ΠΑΝΕΠΙΣΤΗΜΙΟ ΠΑΤΡΩΝ</v>
      </c>
      <c r="F149" s="75">
        <f>IF(ISNA(VLOOKUP($C149,BASEIS!$A$2:$E$475,4,FALSE))," ",VLOOKUP($C149,BASEIS!$A$2:$E$475,4,FALSE))</f>
        <v>16836</v>
      </c>
      <c r="G149" s="245">
        <f>IF(ISNA(VLOOKUP($C149,BASEIS!$A$2:$E$475,5,FALSE))," ",VLOOKUP($C149,BASEIS!$A$2:$E$475,5,FALSE))</f>
        <v>16751</v>
      </c>
      <c r="H149" s="64"/>
      <c r="I149" s="71">
        <f t="shared" si="18"/>
        <v>-16751</v>
      </c>
      <c r="J149" s="172">
        <f>IF(YPOLOGISMOS_MORIA!$I$35&gt;0,IF(I149&gt;=0,1,2),0)</f>
        <v>0</v>
      </c>
      <c r="K149" s="224" t="str">
        <f t="shared" si="16"/>
        <v/>
      </c>
      <c r="N149" s="65"/>
      <c r="O149" s="65"/>
      <c r="P149" s="65"/>
      <c r="Q149" s="65"/>
      <c r="R149" s="65"/>
      <c r="S149" s="65"/>
      <c r="T149" s="65"/>
      <c r="U149" s="65"/>
      <c r="V149" s="65"/>
      <c r="W149" s="65"/>
    </row>
    <row r="150" spans="1:23" ht="20.25" thickBot="1">
      <c r="A150" s="66" t="str">
        <f>IF(ISNA(VLOOKUP($C150,BASEIS!$A$2:$G$475,3,FALSE))," ",VLOOKUP($C150,BASEIS!$A$2:$G$475,7,FALSE))</f>
        <v>http://www.arch.auth.gr/</v>
      </c>
      <c r="B150" s="206" t="str">
        <f t="shared" si="17"/>
        <v>i</v>
      </c>
      <c r="C150" s="72">
        <v>233</v>
      </c>
      <c r="D150" s="73" t="str">
        <f>IF(ISNA(VLOOKUP($C150,BASEIS!$A$2:$E$475,3,FALSE))," ",VLOOKUP($C150,BASEIS!$A$2:$E$475,3,FALSE))</f>
        <v>ΑΡΧΙΤΕΚΤΟΝΩΝ ΜΗΧΑΝΙΚΩΝ (ΘΕΣΣΑΛΟΝΙΚΗ)</v>
      </c>
      <c r="E150" s="74" t="str">
        <f>IF(ISNA(VLOOKUP($C150,BASEIS!$A$2:$E$475,2,FALSE))," ",VLOOKUP($C150,BASEIS!$A$2:$E$475,2,FALSE))</f>
        <v>ΑΡΙΣΤΟΤΕΛΕΙΟ ΠΑΝΕΠΙΣΤΗΜΙΟ ΘΕΣΣΑΛΟΝΙΚΗΣ</v>
      </c>
      <c r="F150" s="75">
        <f>IF(ISNA(VLOOKUP($C150,BASEIS!$A$2:$E$475,4,FALSE))," ",VLOOKUP($C150,BASEIS!$A$2:$E$475,4,FALSE))</f>
        <v>18483</v>
      </c>
      <c r="G150" s="245">
        <f>IF(ISNA(VLOOKUP($C150,BASEIS!$A$2:$E$475,5,FALSE))," ",VLOOKUP($C150,BASEIS!$A$2:$E$475,5,FALSE))</f>
        <v>18478</v>
      </c>
      <c r="H150" s="64"/>
      <c r="I150" s="71">
        <f t="shared" si="18"/>
        <v>-18478</v>
      </c>
      <c r="J150" s="172">
        <f>IF(YPOLOGISMOS_MORIA!$I$35&gt;0,IF(I150&gt;=0,1,2),0)</f>
        <v>0</v>
      </c>
      <c r="K150" s="224" t="str">
        <f t="shared" si="16"/>
        <v/>
      </c>
      <c r="N150" s="65"/>
      <c r="O150" s="65"/>
      <c r="P150" s="65"/>
      <c r="Q150" s="65"/>
      <c r="R150" s="65"/>
      <c r="S150" s="65"/>
      <c r="T150" s="65"/>
      <c r="U150" s="65"/>
      <c r="V150" s="65"/>
      <c r="W150" s="65"/>
    </row>
    <row r="151" spans="1:23" ht="20.25" thickBot="1">
      <c r="A151" s="66" t="str">
        <f>IF(ISNA(VLOOKUP($C151,BASEIS!$A$2:$G$475,3,FALSE))," ",VLOOKUP($C151,BASEIS!$A$2:$G$475,7,FALSE))</f>
        <v>http://www.arch.ntua.gr/</v>
      </c>
      <c r="B151" s="206" t="str">
        <f t="shared" si="17"/>
        <v>i</v>
      </c>
      <c r="C151" s="72">
        <v>231</v>
      </c>
      <c r="D151" s="73" t="str">
        <f>IF(ISNA(VLOOKUP($C151,BASEIS!$A$2:$E$475,3,FALSE))," ",VLOOKUP($C151,BASEIS!$A$2:$E$475,3,FALSE))</f>
        <v>ΑΡΧΙΤΕΚΤΟΝΩΝ ΜΗΧΑΝΙΚΩΝ (ΑΘΗΝΑ)</v>
      </c>
      <c r="E151" s="74" t="str">
        <f>IF(ISNA(VLOOKUP($C151,BASEIS!$A$2:$E$475,2,FALSE))," ",VLOOKUP($C151,BASEIS!$A$2:$E$475,2,FALSE))</f>
        <v>ΕΘΝΙΚΟ ΜΕΤΣΟΒΙΟ ΠΟΛΥΤΕΧΝΕΙΟ</v>
      </c>
      <c r="F151" s="75">
        <f>IF(ISNA(VLOOKUP($C151,BASEIS!$A$2:$E$475,4,FALSE))," ",VLOOKUP($C151,BASEIS!$A$2:$E$475,4,FALSE))</f>
        <v>19999</v>
      </c>
      <c r="G151" s="245">
        <f>IF(ISNA(VLOOKUP($C151,BASEIS!$A$2:$E$475,5,FALSE))," ",VLOOKUP($C151,BASEIS!$A$2:$E$475,5,FALSE))</f>
        <v>19377</v>
      </c>
      <c r="H151" s="64"/>
      <c r="I151" s="71">
        <f t="shared" si="18"/>
        <v>-19377</v>
      </c>
      <c r="J151" s="172">
        <f>IF(YPOLOGISMOS_MORIA!$I$35&gt;0,IF(I151&gt;=0,1,2),0)</f>
        <v>0</v>
      </c>
      <c r="K151" s="224" t="str">
        <f t="shared" si="16"/>
        <v/>
      </c>
      <c r="N151" s="65"/>
      <c r="O151" s="65"/>
      <c r="P151" s="65"/>
      <c r="Q151" s="65"/>
      <c r="R151" s="65"/>
      <c r="S151" s="65"/>
      <c r="T151" s="65"/>
      <c r="U151" s="65"/>
      <c r="V151" s="65"/>
      <c r="W151" s="65"/>
    </row>
    <row r="152" spans="1:23" ht="30" customHeight="1" thickBot="1">
      <c r="A152" s="66" t="str">
        <f>IF(ISNA(VLOOKUP($C152,BASEIS!$A$2:$G$475,3,FALSE))," ",VLOOKUP($C152,BASEIS!$A$2:$G$475,7,FALSE))</f>
        <v xml:space="preserve"> </v>
      </c>
      <c r="B152" s="206"/>
      <c r="C152" s="290" t="str">
        <f>C$20</f>
        <v xml:space="preserve">ΚΩΔ </v>
      </c>
      <c r="D152" s="293" t="s">
        <v>415</v>
      </c>
      <c r="E152" s="290" t="str">
        <f>E$20</f>
        <v xml:space="preserve">ΙΔΡΥΜΑ </v>
      </c>
      <c r="F152" s="290" t="str">
        <f>F$20</f>
        <v>ΒΑΣΕΙΣ 2016</v>
      </c>
      <c r="G152" s="290" t="str">
        <f>G$20</f>
        <v>ΒΑΣΕΙΣ 2017</v>
      </c>
      <c r="H152" s="64"/>
      <c r="I152" s="77">
        <f>$F$2+YPOLOGISMOS_MORIA!$I$34</f>
        <v>0</v>
      </c>
      <c r="J152" s="172"/>
      <c r="K152" s="224" t="str">
        <f t="shared" si="16"/>
        <v/>
      </c>
      <c r="N152" s="65"/>
      <c r="O152" s="65"/>
      <c r="P152" s="65"/>
      <c r="Q152" s="65"/>
      <c r="R152" s="65"/>
      <c r="S152" s="65"/>
      <c r="T152" s="65"/>
      <c r="U152" s="65"/>
      <c r="V152" s="65"/>
      <c r="W152" s="65"/>
    </row>
    <row r="153" spans="1:23" ht="20.25" thickBot="1">
      <c r="A153" s="66" t="str">
        <f>IF(ISNA(VLOOKUP($C153,BASEIS!$A$2:$G$475,3,FALSE))," ",VLOOKUP($C153,BASEIS!$A$2:$G$475,7,FALSE))</f>
        <v>http://www.phyed.duth.gr/</v>
      </c>
      <c r="B153" s="206" t="str">
        <f>HYPERLINK(A153,"i")</f>
        <v>i</v>
      </c>
      <c r="C153" s="274">
        <v>404</v>
      </c>
      <c r="D153" s="275" t="str">
        <f>IF(ISNA(VLOOKUP($C153,BASEIS!$A$2:$E$475,3,FALSE))," ",VLOOKUP($C153,BASEIS!$A$2:$E$475,3,FALSE))</f>
        <v>ΕΠΙΣΤΗΜΗΣ ΦΥΣΙΚΗΣ ΑΓΩΓΗΣ ΚΑΙ ΑΘΛΗΤΙΣΜΟΥ (ΚΟΜΟΤΗΝΗ)</v>
      </c>
      <c r="E153" s="276" t="str">
        <f>IF(ISNA(VLOOKUP($C153,BASEIS!$A$2:$E$475,2,FALSE))," ",VLOOKUP($C153,BASEIS!$A$2:$E$475,2,FALSE))</f>
        <v>ΔΗΜΟΚΡΙΤΕΙΟ ΠΑΝΕΠΙΣΤΗΜΙΟ ΘΡΑΚΗΣ</v>
      </c>
      <c r="F153" s="277">
        <f>IF(ISNA(VLOOKUP($C153,BASEIS!$A$2:$E$475,4,FALSE))," ",VLOOKUP($C153,BASEIS!$A$2:$E$475,4,FALSE))</f>
        <v>15033</v>
      </c>
      <c r="G153" s="278">
        <f>IF(ISNA(VLOOKUP($C153,BASEIS!$A$2:$E$475,5,FALSE))," ",VLOOKUP($C153,BASEIS!$A$2:$E$475,5,FALSE))</f>
        <v>15096</v>
      </c>
      <c r="H153" s="64"/>
      <c r="I153" s="71">
        <f>$I$152-G153</f>
        <v>-15096</v>
      </c>
      <c r="J153" s="172">
        <f>IF(YPOLOGISMOS_MORIA!$I$34&gt;0,IF(I153&gt;=0,1,2),0)</f>
        <v>0</v>
      </c>
      <c r="K153" s="224" t="str">
        <f t="shared" si="16"/>
        <v/>
      </c>
      <c r="N153" s="65"/>
      <c r="O153" s="65"/>
      <c r="P153" s="65"/>
      <c r="Q153" s="65"/>
      <c r="R153" s="65"/>
      <c r="S153" s="65"/>
      <c r="T153" s="65"/>
      <c r="U153" s="65"/>
      <c r="V153" s="65"/>
      <c r="W153" s="65"/>
    </row>
    <row r="154" spans="1:23" ht="20.25" thickBot="1">
      <c r="A154" s="66" t="str">
        <f>IF(ISNA(VLOOKUP($C154,BASEIS!$A$2:$G$475,3,FALSE))," ",VLOOKUP($C154,BASEIS!$A$2:$G$475,7,FALSE))</f>
        <v>http://www.phed-sr.auth.gr/</v>
      </c>
      <c r="B154" s="206" t="str">
        <f>HYPERLINK(A154,"i")</f>
        <v>i</v>
      </c>
      <c r="C154" s="72">
        <v>402</v>
      </c>
      <c r="D154" s="73" t="str">
        <f>IF(ISNA(VLOOKUP($C154,BASEIS!$A$2:$E$475,3,FALSE))," ",VLOOKUP($C154,BASEIS!$A$2:$E$475,3,FALSE))</f>
        <v>ΕΠΙΣΤΗΜΗΣ ΦΥΣΙΚΗΣ ΑΓΩΓΗΣ ΚΑΙ ΑΘΛΗΤΙΣΜΟΥ (ΣΕΡΡΕΣ)</v>
      </c>
      <c r="E154" s="74" t="str">
        <f>IF(ISNA(VLOOKUP($C154,BASEIS!$A$2:$E$475,2,FALSE))," ",VLOOKUP($C154,BASEIS!$A$2:$E$475,2,FALSE))</f>
        <v>ΑΡΙΣΤΟΤΕΛΕΙΟ ΠΑΝΕΠΙΣΤΗΜΙΟ ΘΕΣΣΑΛΟΝΙΚΗΣ</v>
      </c>
      <c r="F154" s="75">
        <f>IF(ISNA(VLOOKUP($C154,BASEIS!$A$2:$E$475,4,FALSE))," ",VLOOKUP($C154,BASEIS!$A$2:$E$475,4,FALSE))</f>
        <v>15411</v>
      </c>
      <c r="G154" s="245">
        <f>IF(ISNA(VLOOKUP($C154,BASEIS!$A$2:$E$475,5,FALSE))," ",VLOOKUP($C154,BASEIS!$A$2:$E$475,5,FALSE))</f>
        <v>15505</v>
      </c>
      <c r="H154" s="64"/>
      <c r="I154" s="71">
        <f>$I$152-G154</f>
        <v>-15505</v>
      </c>
      <c r="J154" s="172">
        <f>IF(YPOLOGISMOS_MORIA!$I$34&gt;0,IF(I154&gt;=0,1,2),0)</f>
        <v>0</v>
      </c>
      <c r="K154" s="224" t="str">
        <f t="shared" si="16"/>
        <v/>
      </c>
      <c r="N154" s="65"/>
      <c r="O154" s="65"/>
      <c r="P154" s="65"/>
      <c r="Q154" s="65"/>
      <c r="R154" s="65"/>
      <c r="S154" s="65"/>
      <c r="T154" s="65"/>
      <c r="U154" s="65"/>
      <c r="V154" s="65"/>
      <c r="W154" s="65"/>
    </row>
    <row r="155" spans="1:23" ht="20.25" thickBot="1">
      <c r="A155" s="66" t="str">
        <f>IF(ISNA(VLOOKUP($C155,BASEIS!$A$2:$G$475,3,FALSE))," ",VLOOKUP($C155,BASEIS!$A$2:$G$475,7,FALSE))</f>
        <v>http://www.pe.uth.gr/</v>
      </c>
      <c r="B155" s="206" t="str">
        <f>HYPERLINK(A155,"i")</f>
        <v>i</v>
      </c>
      <c r="C155" s="72">
        <v>405</v>
      </c>
      <c r="D155" s="73" t="str">
        <f>IF(ISNA(VLOOKUP($C155,BASEIS!$A$2:$E$475,3,FALSE))," ",VLOOKUP($C155,BASEIS!$A$2:$E$475,3,FALSE))</f>
        <v>ΕΠΙΣΤΗΜΗΣ ΦΥΣΙΚΗΣ ΑΓΩΓΗΣ ΚΑΙ ΑΘΛΗΤΙΣΜΟΥ (ΤΡΙΚΑΛΑ)</v>
      </c>
      <c r="E155" s="74" t="str">
        <f>IF(ISNA(VLOOKUP($C155,BASEIS!$A$2:$E$475,2,FALSE))," ",VLOOKUP($C155,BASEIS!$A$2:$E$475,2,FALSE))</f>
        <v>ΠΑΝΕΠΙΣΤΗΜΙΟ ΘΕΣΣΑΛΙΑΣ</v>
      </c>
      <c r="F155" s="75">
        <f>IF(ISNA(VLOOKUP($C155,BASEIS!$A$2:$E$475,4,FALSE))," ",VLOOKUP($C155,BASEIS!$A$2:$E$475,4,FALSE))</f>
        <v>15834</v>
      </c>
      <c r="G155" s="245">
        <f>IF(ISNA(VLOOKUP($C155,BASEIS!$A$2:$E$475,5,FALSE))," ",VLOOKUP($C155,BASEIS!$A$2:$E$475,5,FALSE))</f>
        <v>15882</v>
      </c>
      <c r="H155" s="64"/>
      <c r="I155" s="71">
        <f>$I$152-G155</f>
        <v>-15882</v>
      </c>
      <c r="J155" s="172">
        <f>IF(YPOLOGISMOS_MORIA!$I$34&gt;0,IF(I155&gt;=0,1,2),0)</f>
        <v>0</v>
      </c>
      <c r="K155" s="224" t="str">
        <f t="shared" si="16"/>
        <v/>
      </c>
      <c r="N155" s="65"/>
      <c r="O155" s="65"/>
      <c r="P155" s="65"/>
      <c r="Q155" s="65"/>
      <c r="R155" s="65"/>
      <c r="S155" s="65"/>
      <c r="T155" s="65"/>
      <c r="U155" s="65"/>
      <c r="V155" s="65"/>
      <c r="W155" s="65"/>
    </row>
    <row r="156" spans="1:23" ht="20.25" thickBot="1">
      <c r="A156" s="66" t="str">
        <f>IF(ISNA(VLOOKUP($C156,BASEIS!$A$2:$G$475,3,FALSE))," ",VLOOKUP($C156,BASEIS!$A$2:$G$475,7,FALSE))</f>
        <v>http://www.phed.auth.gr/</v>
      </c>
      <c r="B156" s="206" t="str">
        <f>HYPERLINK(A156,"i")</f>
        <v>i</v>
      </c>
      <c r="C156" s="72">
        <v>403</v>
      </c>
      <c r="D156" s="73" t="str">
        <f>IF(ISNA(VLOOKUP($C156,BASEIS!$A$2:$E$475,3,FALSE))," ",VLOOKUP($C156,BASEIS!$A$2:$E$475,3,FALSE))</f>
        <v>ΕΠΙΣΤΗΜΗΣ ΦΥΣΙΚΗΣ ΑΓΩΓΗΣ ΚΑΙ ΑΘΛΗΤΙΣΜΟΥ (ΘΕΣΣΑΛΟΝΙΚΗ)</v>
      </c>
      <c r="E156" s="74" t="str">
        <f>IF(ISNA(VLOOKUP($C156,BASEIS!$A$2:$E$475,2,FALSE))," ",VLOOKUP($C156,BASEIS!$A$2:$E$475,2,FALSE))</f>
        <v>ΑΡΙΣΤΟΤΕΛΕΙΟ ΠΑΝΕΠΙΣΤΗΜΙΟ ΘΕΣΣΑΛΟΝΙΚΗΣ</v>
      </c>
      <c r="F156" s="75">
        <f>IF(ISNA(VLOOKUP($C156,BASEIS!$A$2:$E$475,4,FALSE))," ",VLOOKUP($C156,BASEIS!$A$2:$E$475,4,FALSE))</f>
        <v>17098</v>
      </c>
      <c r="G156" s="245">
        <f>IF(ISNA(VLOOKUP($C156,BASEIS!$A$2:$E$475,5,FALSE))," ",VLOOKUP($C156,BASEIS!$A$2:$E$475,5,FALSE))</f>
        <v>17166</v>
      </c>
      <c r="H156" s="64"/>
      <c r="I156" s="71">
        <f>$I$152-G156</f>
        <v>-17166</v>
      </c>
      <c r="J156" s="172">
        <f>IF(YPOLOGISMOS_MORIA!$I$34&gt;0,IF(I156&gt;=0,1,2),0)</f>
        <v>0</v>
      </c>
      <c r="K156" s="224" t="str">
        <f t="shared" si="16"/>
        <v/>
      </c>
      <c r="N156" s="65"/>
      <c r="O156" s="65"/>
      <c r="P156" s="65"/>
      <c r="Q156" s="65"/>
      <c r="R156" s="65"/>
      <c r="S156" s="65"/>
      <c r="T156" s="65"/>
      <c r="U156" s="65"/>
      <c r="V156" s="65"/>
      <c r="W156" s="65"/>
    </row>
    <row r="157" spans="1:23" ht="20.25" thickBot="1">
      <c r="A157" s="66" t="str">
        <f>IF(ISNA(VLOOKUP($C157,BASEIS!$A$2:$G$475,3,FALSE))," ",VLOOKUP($C157,BASEIS!$A$2:$G$475,7,FALSE))</f>
        <v>http://www.phed.uoa.gr/</v>
      </c>
      <c r="B157" s="206" t="str">
        <f>HYPERLINK(A157,"i")</f>
        <v>i</v>
      </c>
      <c r="C157" s="72">
        <v>401</v>
      </c>
      <c r="D157" s="73" t="str">
        <f>IF(ISNA(VLOOKUP($C157,BASEIS!$A$2:$E$475,3,FALSE))," ",VLOOKUP($C157,BASEIS!$A$2:$E$475,3,FALSE))</f>
        <v>ΕΠΙΣΤΗΜΗΣ ΦΥΣΙΚΗΣ ΑΓΩΓΗΣ ΚΑΙ ΑΘΛΗΤΙΣΜΟΥ (ΑΘΗΝΑ)</v>
      </c>
      <c r="E157" s="74" t="str">
        <f>IF(ISNA(VLOOKUP($C157,BASEIS!$A$2:$E$475,2,FALSE))," ",VLOOKUP($C157,BASEIS!$A$2:$E$475,2,FALSE))</f>
        <v>ΕΘΝΙΚΟ &amp; ΚΑΠΟΔΙΣΤΡΙΑΚΟ ΠΑΝΕΠΙΣΤΗΜΙΟ ΑΘΗΝΩΝ</v>
      </c>
      <c r="F157" s="75">
        <f>IF(ISNA(VLOOKUP($C157,BASEIS!$A$2:$E$475,4,FALSE))," ",VLOOKUP($C157,BASEIS!$A$2:$E$475,4,FALSE))</f>
        <v>17793</v>
      </c>
      <c r="G157" s="245">
        <f>IF(ISNA(VLOOKUP($C157,BASEIS!$A$2:$E$475,5,FALSE))," ",VLOOKUP($C157,BASEIS!$A$2:$E$475,5,FALSE))</f>
        <v>17793</v>
      </c>
      <c r="H157" s="64"/>
      <c r="I157" s="71">
        <f>$I$152-G157</f>
        <v>-17793</v>
      </c>
      <c r="J157" s="172">
        <f>IF(YPOLOGISMOS_MORIA!$I$34&gt;0,IF(I157&gt;=0,1,2),0)</f>
        <v>0</v>
      </c>
      <c r="K157" s="224" t="str">
        <f t="shared" si="16"/>
        <v/>
      </c>
      <c r="N157" s="65"/>
      <c r="O157" s="65"/>
      <c r="P157" s="65"/>
      <c r="Q157" s="65"/>
      <c r="R157" s="65"/>
      <c r="S157" s="65"/>
      <c r="T157" s="65"/>
      <c r="U157" s="65"/>
      <c r="V157" s="65"/>
      <c r="W157" s="65"/>
    </row>
    <row r="158" spans="1:23" ht="30" customHeight="1" thickBot="1">
      <c r="A158" s="66" t="str">
        <f>IF(ISNA(VLOOKUP($C158,BASEIS!$A$2:$G$475,3,FALSE))," ",VLOOKUP($C158,BASEIS!$A$2:$G$475,7,FALSE))</f>
        <v xml:space="preserve"> </v>
      </c>
      <c r="B158" s="206"/>
      <c r="C158" s="290" t="str">
        <f>C$20</f>
        <v xml:space="preserve">ΚΩΔ </v>
      </c>
      <c r="D158" s="293" t="s">
        <v>416</v>
      </c>
      <c r="E158" s="290" t="str">
        <f>E$20</f>
        <v xml:space="preserve">ΙΔΡΥΜΑ </v>
      </c>
      <c r="F158" s="290" t="str">
        <f>F$20</f>
        <v>ΒΑΣΕΙΣ 2016</v>
      </c>
      <c r="G158" s="290" t="str">
        <f>G$20</f>
        <v>ΒΑΣΕΙΣ 2017</v>
      </c>
      <c r="H158" s="64"/>
      <c r="I158" s="77">
        <f>$F$2+YPOLOGISMOS_MORIA!$I$37</f>
        <v>0</v>
      </c>
      <c r="J158" s="172"/>
      <c r="K158" s="224" t="str">
        <f t="shared" si="16"/>
        <v/>
      </c>
      <c r="N158" s="65"/>
      <c r="O158" s="65"/>
      <c r="P158" s="65"/>
      <c r="Q158" s="65"/>
      <c r="R158" s="65"/>
      <c r="S158" s="65"/>
      <c r="T158" s="65"/>
      <c r="U158" s="65"/>
      <c r="V158" s="65"/>
      <c r="W158" s="65"/>
    </row>
    <row r="159" spans="1:23" ht="20.25" thickBot="1">
      <c r="A159" s="66" t="str">
        <f>IF(ISNA(VLOOKUP($C159,BASEIS!$A$2:$G$475,3,FALSE))," ",VLOOKUP($C159,BASEIS!$A$2:$G$475,7,FALSE))</f>
        <v>http://www.ionio.gr/depts/music</v>
      </c>
      <c r="B159" s="206" t="str">
        <f>HYPERLINK(A159,"i")</f>
        <v>i</v>
      </c>
      <c r="C159" s="274">
        <v>407</v>
      </c>
      <c r="D159" s="275" t="str">
        <f>IF(ISNA(VLOOKUP($C159,BASEIS!$A$2:$E$475,3,FALSE))," ",VLOOKUP($C159,BASEIS!$A$2:$E$475,3,FALSE))</f>
        <v>ΜΟΥΣΙΚΩΝ ΣΠΟΥΔΩΝ (ΚΕΡΚΥΡΑ)</v>
      </c>
      <c r="E159" s="276" t="str">
        <f>IF(ISNA(VLOOKUP($C159,BASEIS!$A$2:$E$475,2,FALSE))," ",VLOOKUP($C159,BASEIS!$A$2:$E$475,2,FALSE))</f>
        <v>ΙΟΝΙΟ ΠΑΝΕΠΙΣΤΗΜΙΟ</v>
      </c>
      <c r="F159" s="277">
        <f>IF(ISNA(VLOOKUP($C159,BASEIS!$A$2:$E$475,4,FALSE))," ",VLOOKUP($C159,BASEIS!$A$2:$E$475,4,FALSE))</f>
        <v>11605</v>
      </c>
      <c r="G159" s="278">
        <f>IF(ISNA(VLOOKUP($C159,BASEIS!$A$2:$E$475,5,FALSE))," ",VLOOKUP($C159,BASEIS!$A$2:$E$475,5,FALSE))</f>
        <v>10524</v>
      </c>
      <c r="H159" s="64"/>
      <c r="I159" s="71">
        <f>$I$158-G159</f>
        <v>-10524</v>
      </c>
      <c r="J159" s="172">
        <f>IF(YPOLOGISMOS_MORIA!$I$37&gt;0,IF(I159&gt;=0,1,2),0)</f>
        <v>0</v>
      </c>
      <c r="K159" s="224" t="str">
        <f t="shared" si="16"/>
        <v/>
      </c>
      <c r="N159" s="65"/>
      <c r="O159" s="65"/>
      <c r="P159" s="65"/>
      <c r="Q159" s="65"/>
      <c r="R159" s="65"/>
      <c r="S159" s="65"/>
      <c r="T159" s="65"/>
      <c r="U159" s="65"/>
      <c r="V159" s="65"/>
      <c r="W159" s="65"/>
    </row>
    <row r="160" spans="1:23" ht="20.25" thickBot="1">
      <c r="A160" s="66" t="str">
        <f>IF(ISNA(VLOOKUP($C160,BASEIS!$A$2:$G$475,3,FALSE))," ",VLOOKUP($C160,BASEIS!$A$2:$G$475,7,FALSE))</f>
        <v>http://www.music.uoa.gr/</v>
      </c>
      <c r="B160" s="206" t="str">
        <f>HYPERLINK(A160,"i")</f>
        <v>i</v>
      </c>
      <c r="C160" s="72">
        <v>408</v>
      </c>
      <c r="D160" s="73" t="str">
        <f>IF(ISNA(VLOOKUP($C160,BASEIS!$A$2:$E$475,3,FALSE))," ",VLOOKUP($C160,BASEIS!$A$2:$E$475,3,FALSE))</f>
        <v>ΜΟΥΣΙΚΩΝ ΣΠΟΥΔΩΝ (ΑΘΗΝΑ)</v>
      </c>
      <c r="E160" s="74" t="str">
        <f>IF(ISNA(VLOOKUP($C160,BASEIS!$A$2:$E$475,2,FALSE))," ",VLOOKUP($C160,BASEIS!$A$2:$E$475,2,FALSE))</f>
        <v>ΕΘΝΙΚΟ &amp; ΚΑΠΟΔΙΣΤΡΙΑΚΟ ΠΑΝΕΠΙΣΤΗΜΙΟ ΑΘΗΝΩΝ</v>
      </c>
      <c r="F160" s="75">
        <f>IF(ISNA(VLOOKUP($C160,BASEIS!$A$2:$E$475,4,FALSE))," ",VLOOKUP($C160,BASEIS!$A$2:$E$475,4,FALSE))</f>
        <v>13352</v>
      </c>
      <c r="G160" s="245">
        <f>IF(ISNA(VLOOKUP($C160,BASEIS!$A$2:$E$475,5,FALSE))," ",VLOOKUP($C160,BASEIS!$A$2:$E$475,5,FALSE))</f>
        <v>11881</v>
      </c>
      <c r="H160" s="64"/>
      <c r="I160" s="71">
        <f>$I$158-G160</f>
        <v>-11881</v>
      </c>
      <c r="J160" s="172">
        <f>IF(YPOLOGISMOS_MORIA!$I$37&gt;0,IF(I160&gt;=0,1,2),0)</f>
        <v>0</v>
      </c>
      <c r="K160" s="224" t="str">
        <f t="shared" si="16"/>
        <v/>
      </c>
      <c r="N160" s="65"/>
      <c r="O160" s="65"/>
      <c r="P160" s="65"/>
      <c r="Q160" s="65"/>
      <c r="R160" s="65"/>
      <c r="S160" s="65"/>
      <c r="T160" s="65"/>
      <c r="U160" s="65"/>
      <c r="V160" s="65"/>
      <c r="W160" s="65"/>
    </row>
    <row r="161" spans="1:23" ht="20.25" thickBot="1">
      <c r="A161" s="66" t="str">
        <f>IF(ISNA(VLOOKUP($C161,BASEIS!$A$2:$G$475,3,FALSE))," ",VLOOKUP($C161,BASEIS!$A$2:$G$475,7,FALSE))</f>
        <v>http://www.mus.auth.gr/cms/index.php</v>
      </c>
      <c r="B161" s="206" t="str">
        <f>HYPERLINK(A161,"i")</f>
        <v>i</v>
      </c>
      <c r="C161" s="72">
        <v>406</v>
      </c>
      <c r="D161" s="73" t="str">
        <f>IF(ISNA(VLOOKUP($C161,BASEIS!$A$2:$E$475,3,FALSE))," ",VLOOKUP($C161,BASEIS!$A$2:$E$475,3,FALSE))</f>
        <v>ΜΟΥΣΙΚΩΝ ΣΠΟΥΔΩΝ (ΘΕΣΣΑΛΟΝΙΚΗ)</v>
      </c>
      <c r="E161" s="74" t="str">
        <f>IF(ISNA(VLOOKUP($C161,BASEIS!$A$2:$E$475,2,FALSE))," ",VLOOKUP($C161,BASEIS!$A$2:$E$475,2,FALSE))</f>
        <v>ΑΡΙΣΤΟΤΕΛΕΙΟ ΠΑΝΕΠΙΣΤΗΜΙΟ ΘΕΣΣΑΛΟΝΙΚΗΣ</v>
      </c>
      <c r="F161" s="75">
        <f>IF(ISNA(VLOOKUP($C161,BASEIS!$A$2:$E$475,4,FALSE))," ",VLOOKUP($C161,BASEIS!$A$2:$E$475,4,FALSE))</f>
        <v>13608</v>
      </c>
      <c r="G161" s="245">
        <f>IF(ISNA(VLOOKUP($C161,BASEIS!$A$2:$E$475,5,FALSE))," ",VLOOKUP($C161,BASEIS!$A$2:$E$475,5,FALSE))</f>
        <v>12575</v>
      </c>
      <c r="H161" s="64"/>
      <c r="I161" s="71">
        <f>$I$158-G161</f>
        <v>-12575</v>
      </c>
      <c r="J161" s="172">
        <f>IF(YPOLOGISMOS_MORIA!$I$37&gt;0,IF(I161&gt;=0,1,2),0)</f>
        <v>0</v>
      </c>
      <c r="K161" s="224" t="str">
        <f t="shared" si="16"/>
        <v/>
      </c>
      <c r="N161" s="65"/>
      <c r="O161" s="65"/>
      <c r="P161" s="65"/>
      <c r="Q161" s="65"/>
      <c r="R161" s="65"/>
      <c r="S161" s="65"/>
      <c r="T161" s="65"/>
      <c r="U161" s="65"/>
      <c r="V161" s="65"/>
      <c r="W161" s="65"/>
    </row>
    <row r="162" spans="1:23" ht="20.25" thickBot="1">
      <c r="A162" s="66" t="str">
        <f>IF(ISNA(VLOOKUP($C162,BASEIS!$A$2:$G$475,3,FALSE))," ",VLOOKUP($C162,BASEIS!$A$2:$G$475,7,FALSE))</f>
        <v>http://www.uom.gr/index.php?tmima=9&amp;categorymenu=2</v>
      </c>
      <c r="B162" s="206" t="str">
        <f>HYPERLINK(A162,"i")</f>
        <v>i</v>
      </c>
      <c r="C162" s="72">
        <v>409</v>
      </c>
      <c r="D162" s="73" t="str">
        <f>IF(ISNA(VLOOKUP($C162,BASEIS!$A$2:$E$475,3,FALSE))," ",VLOOKUP($C162,BASEIS!$A$2:$E$475,3,FALSE))</f>
        <v>ΜΟΥΣΙΚΗΣ ΕΠΙΣΤΗΜΗΣ ΚΑΙ ΤΕΧΝΗΣ (ΘΕΣΣΑΛΟΝΙΚΗ)</v>
      </c>
      <c r="E162" s="74" t="str">
        <f>IF(ISNA(VLOOKUP($C162,BASEIS!$A$2:$E$475,2,FALSE))," ",VLOOKUP($C162,BASEIS!$A$2:$E$475,2,FALSE))</f>
        <v>ΠΑΝΕΠΙΣΤΗΜΙΟ ΜΑΚΕΔΟΝΙΑΣ</v>
      </c>
      <c r="F162" s="75">
        <f>IF(ISNA(VLOOKUP($C162,BASEIS!$A$2:$E$475,4,FALSE))," ",VLOOKUP($C162,BASEIS!$A$2:$E$475,4,FALSE))</f>
        <v>15750</v>
      </c>
      <c r="G162" s="245">
        <f>IF(ISNA(VLOOKUP($C162,BASEIS!$A$2:$E$475,5,FALSE))," ",VLOOKUP($C162,BASEIS!$A$2:$E$475,5,FALSE))</f>
        <v>15126</v>
      </c>
      <c r="H162" s="64"/>
      <c r="I162" s="71">
        <f>$I$158-G162</f>
        <v>-15126</v>
      </c>
      <c r="J162" s="172">
        <f>IF(YPOLOGISMOS_MORIA!$I$37&gt;0,IF(I162&gt;=0,1,2),0)</f>
        <v>0</v>
      </c>
      <c r="K162" s="224" t="str">
        <f t="shared" si="16"/>
        <v/>
      </c>
      <c r="N162" s="65"/>
      <c r="O162" s="65"/>
      <c r="P162" s="65"/>
      <c r="Q162" s="65"/>
      <c r="R162" s="65"/>
      <c r="S162" s="65"/>
      <c r="T162" s="65"/>
      <c r="U162" s="65"/>
      <c r="V162" s="65"/>
      <c r="W162" s="65"/>
    </row>
    <row r="163" spans="1:23" ht="30" customHeight="1" thickBot="1">
      <c r="A163" s="66" t="str">
        <f>IF(ISNA(VLOOKUP($C163,BASEIS!$A$2:$G$475,3,FALSE))," ",VLOOKUP($C163,BASEIS!$A$2:$G$475,7,FALSE))</f>
        <v xml:space="preserve"> </v>
      </c>
      <c r="B163" s="206"/>
      <c r="C163" s="290" t="str">
        <f>C$20</f>
        <v xml:space="preserve">ΚΩΔ </v>
      </c>
      <c r="D163" s="293" t="s">
        <v>328</v>
      </c>
      <c r="E163" s="290" t="str">
        <f>E$20</f>
        <v xml:space="preserve">ΙΔΡΥΜΑ </v>
      </c>
      <c r="F163" s="290" t="str">
        <f>F$20</f>
        <v>ΒΑΣΕΙΣ 2016</v>
      </c>
      <c r="G163" s="290" t="str">
        <f>G$20</f>
        <v>ΒΑΣΕΙΣ 2017</v>
      </c>
      <c r="H163" s="64"/>
      <c r="I163" s="81"/>
      <c r="J163" s="172"/>
      <c r="K163" s="224" t="str">
        <f t="shared" si="16"/>
        <v/>
      </c>
      <c r="N163" s="65"/>
      <c r="O163" s="65"/>
      <c r="P163" s="65"/>
      <c r="Q163" s="65"/>
      <c r="R163" s="65"/>
      <c r="S163" s="65"/>
      <c r="T163" s="65"/>
      <c r="U163" s="65"/>
      <c r="V163" s="65"/>
      <c r="W163" s="65"/>
    </row>
    <row r="164" spans="1:23" ht="20.25" thickBot="1">
      <c r="A164" s="66" t="str">
        <f>IF(ISNA(VLOOKUP($C164,BASEIS!$A$2:$G$475,3,FALSE))," ",VLOOKUP($C164,BASEIS!$A$2:$G$475,7,FALSE))</f>
        <v>http://www.smy.gr</v>
      </c>
      <c r="B164" s="206" t="str">
        <f t="shared" ref="B164:B175" si="19">HYPERLINK(A164,"i")</f>
        <v>i</v>
      </c>
      <c r="C164" s="274">
        <v>862</v>
      </c>
      <c r="D164" s="275" t="str">
        <f>IF(ISNA(VLOOKUP($C164,BASEIS!$A$2:$E$475,3,FALSE))," ",VLOOKUP($C164,BASEIS!$A$2:$E$475,3,FALSE))</f>
        <v>ΜΟΝΙΜΩΝ ΥΠΑΞΙΩΜΑΤΙΚΩΝ ΣΤΡΑΤΟΥ (Σ.Μ.Υ.) - ΟΠΛΑ</v>
      </c>
      <c r="E164" s="276" t="str">
        <f>IF(ISNA(VLOOKUP($C164,BASEIS!$A$2:$E$475,2,FALSE))," ",VLOOKUP($C164,BASEIS!$A$2:$E$475,2,FALSE))</f>
        <v>ΣΧΟΛΗ ΜΟΝΙΜΩΝ ΥΠΑΞΙΩΜΑΤΙΚΩΝ ΣΤΡΑΤΟΥ ΞΗΡΑΣ</v>
      </c>
      <c r="F164" s="277">
        <f>IF(ISNA(VLOOKUP($C164,BASEIS!$A$2:$E$475,4,FALSE))," ",VLOOKUP($C164,BASEIS!$A$2:$E$475,4,FALSE))</f>
        <v>14532</v>
      </c>
      <c r="G164" s="278">
        <f>IF(ISNA(VLOOKUP($C164,BASEIS!$A$2:$E$475,5,FALSE))," ",VLOOKUP($C164,BASEIS!$A$2:$E$475,5,FALSE))</f>
        <v>14562</v>
      </c>
      <c r="H164" s="64"/>
      <c r="I164" s="71">
        <f t="shared" ref="I164:I175" si="20">$F$2-G164</f>
        <v>-14562</v>
      </c>
      <c r="J164" s="172">
        <f t="shared" ref="J164:J175" si="21">IF(I164&gt;=0,1,2)</f>
        <v>2</v>
      </c>
      <c r="K164" s="224" t="str">
        <f t="shared" ref="K164:K175" si="22">IF(G164=0,"ΝΕΑ ΣΧΟΛΗ","")</f>
        <v/>
      </c>
      <c r="N164" s="65"/>
      <c r="O164" s="65"/>
      <c r="P164" s="65"/>
      <c r="Q164" s="65"/>
      <c r="R164" s="65"/>
      <c r="S164" s="65"/>
      <c r="T164" s="65"/>
      <c r="U164" s="65"/>
      <c r="V164" s="65"/>
      <c r="W164" s="65"/>
    </row>
    <row r="165" spans="1:23" ht="20.25" thickBot="1">
      <c r="A165" s="66" t="str">
        <f>IF(ISNA(VLOOKUP($C165,BASEIS!$A$2:$G$475,3,FALSE))," ",VLOOKUP($C165,BASEIS!$A$2:$G$475,7,FALSE))</f>
        <v>http://www.hellenicnavy.gr</v>
      </c>
      <c r="B165" s="206" t="str">
        <f t="shared" si="19"/>
        <v>i</v>
      </c>
      <c r="C165" s="72">
        <v>864</v>
      </c>
      <c r="D165" s="73" t="str">
        <f>IF(ISNA(VLOOKUP($C165,BASEIS!$A$2:$E$475,3,FALSE))," ",VLOOKUP($C165,BASEIS!$A$2:$E$475,3,FALSE))</f>
        <v>ΜΟΝΙΜΩΝ ΥΠΑΞΙΩΜΑΤΙΚΩΝ ΝΑΥΤΙΚΟΥ (Σ.Μ.Υ.Ν.)</v>
      </c>
      <c r="E165" s="74" t="str">
        <f>IF(ISNA(VLOOKUP($C165,BASEIS!$A$2:$E$475,2,FALSE))," ",VLOOKUP($C165,BASEIS!$A$2:$E$475,2,FALSE))</f>
        <v>ΣΧΟΛΗ ΜΟΝΙΜΩΝ ΥΠΑΞΙΩΜΑΤΙΚΩΝ NAYTIKOY</v>
      </c>
      <c r="F165" s="75">
        <f>IF(ISNA(VLOOKUP($C165,BASEIS!$A$2:$E$475,4,FALSE))," ",VLOOKUP($C165,BASEIS!$A$2:$E$475,4,FALSE))</f>
        <v>14790</v>
      </c>
      <c r="G165" s="245">
        <f>IF(ISNA(VLOOKUP($C165,BASEIS!$A$2:$E$475,5,FALSE))," ",VLOOKUP($C165,BASEIS!$A$2:$E$475,5,FALSE))</f>
        <v>14802</v>
      </c>
      <c r="H165" s="64"/>
      <c r="I165" s="71">
        <f t="shared" si="20"/>
        <v>-14802</v>
      </c>
      <c r="J165" s="172">
        <f t="shared" si="21"/>
        <v>2</v>
      </c>
      <c r="K165" s="224" t="str">
        <f t="shared" si="22"/>
        <v/>
      </c>
      <c r="N165" s="65"/>
      <c r="O165" s="65"/>
      <c r="P165" s="65"/>
      <c r="Q165" s="65"/>
      <c r="R165" s="65"/>
      <c r="S165" s="65"/>
      <c r="T165" s="65"/>
      <c r="U165" s="65"/>
      <c r="V165" s="65"/>
      <c r="W165" s="65"/>
    </row>
    <row r="166" spans="1:23" ht="20.25" thickBot="1">
      <c r="A166" s="66" t="str">
        <f>IF(ISNA(VLOOKUP($C166,BASEIS!$A$2:$G$475,3,FALSE))," ",VLOOKUP($C166,BASEIS!$A$2:$G$475,7,FALSE))</f>
        <v>http://www.smy.gr</v>
      </c>
      <c r="B166" s="206" t="str">
        <f t="shared" si="19"/>
        <v>i</v>
      </c>
      <c r="C166" s="72">
        <v>863</v>
      </c>
      <c r="D166" s="73" t="str">
        <f>IF(ISNA(VLOOKUP($C166,BASEIS!$A$2:$E$475,3,FALSE))," ",VLOOKUP($C166,BASEIS!$A$2:$E$475,3,FALSE))</f>
        <v>ΜΟΝΙΜΩΝ ΥΠΑΞΙΩΜΑΤΙΚΩΝ ΣΤΡΑΤΟΥ (Σ.Μ.Υ.) - ΣΩΜΑΤΑ</v>
      </c>
      <c r="E166" s="74" t="str">
        <f>IF(ISNA(VLOOKUP($C166,BASEIS!$A$2:$E$475,2,FALSE))," ",VLOOKUP($C166,BASEIS!$A$2:$E$475,2,FALSE))</f>
        <v>ΣΧΟΛΗ ΜΟΝΙΜΩΝ ΥΠΑΞΙΩΜΑΤΙΚΩΝ ΣΤΡΑΤΟΥ ΞΗΡΑΣ</v>
      </c>
      <c r="F166" s="75">
        <f>IF(ISNA(VLOOKUP($C166,BASEIS!$A$2:$E$475,4,FALSE))," ",VLOOKUP($C166,BASEIS!$A$2:$E$475,4,FALSE))</f>
        <v>15678</v>
      </c>
      <c r="G166" s="245">
        <f>IF(ISNA(VLOOKUP($C166,BASEIS!$A$2:$E$475,5,FALSE))," ",VLOOKUP($C166,BASEIS!$A$2:$E$475,5,FALSE))</f>
        <v>15345</v>
      </c>
      <c r="H166" s="64"/>
      <c r="I166" s="71">
        <f t="shared" si="20"/>
        <v>-15345</v>
      </c>
      <c r="J166" s="172">
        <f t="shared" si="21"/>
        <v>2</v>
      </c>
      <c r="K166" s="224" t="str">
        <f t="shared" si="22"/>
        <v/>
      </c>
      <c r="N166" s="65"/>
      <c r="O166" s="65"/>
      <c r="P166" s="65"/>
      <c r="Q166" s="65"/>
      <c r="R166" s="65"/>
      <c r="S166" s="65"/>
      <c r="T166" s="65"/>
      <c r="U166" s="65"/>
      <c r="V166" s="65"/>
      <c r="W166" s="65"/>
    </row>
    <row r="167" spans="1:23" ht="20.25" thickBot="1">
      <c r="A167" s="66" t="str">
        <f>IF(ISNA(VLOOKUP($C167,BASEIS!$A$2:$G$478,3,FALSE))," ",VLOOKUP($C167,BASEIS!$A$2:$G$478,7,FALSE))</f>
        <v>https://www.haf.gr/career/academies/</v>
      </c>
      <c r="B167" s="206" t="str">
        <f t="shared" si="19"/>
        <v>i</v>
      </c>
      <c r="C167" s="72">
        <v>878</v>
      </c>
      <c r="D167" s="73" t="str">
        <f>IF(ISNA(VLOOKUP($C167,BASEIS!$A$2:$E$478,3,FALSE))," ",VLOOKUP($C167,BASEIS!$A$2:$E$478,3,FALSE))</f>
        <v>ΜΟΝΙΜΩΝ ΥΠΑΞΙΩΜΑΤΙΚΩΝ ΑΕΡΟΠΟΡΙΑΣ (ΣΜΥΑ) -ΚΑΤΕΥΘΥΝΣΗ ΤΕΧΝΟΛΟΓΙΚΗΣ ΥΠΟΣΤΗΡΙΞΗΣ</v>
      </c>
      <c r="E167" s="74" t="str">
        <f>IF(ISNA(VLOOKUP($C167,BASEIS!$A$2:$E$478,2,FALSE))," ",VLOOKUP($C167,BASEIS!$A$2:$E$478,2,FALSE))</f>
        <v>ΣΧΟΛΗ ΜΟΝΙΜΩΝ ΥΠΑΞΙΩΜΑΤΙΚΩΝ ΑΕΡΟΠΟΡΙΑΣ</v>
      </c>
      <c r="F167" s="75">
        <f>IF(ISNA(VLOOKUP($C167,BASEIS!$A$2:$E$478,4,FALSE))," ",VLOOKUP($C167,BASEIS!$A$2:$E$478,4,FALSE))</f>
        <v>0</v>
      </c>
      <c r="G167" s="245">
        <f>IF(ISNA(VLOOKUP($C167,BASEIS!$A$2:$E$478,5,FALSE))," ",VLOOKUP($C167,BASEIS!$A$2:$E$478,5,FALSE))</f>
        <v>15921</v>
      </c>
      <c r="H167" s="64"/>
      <c r="I167" s="71">
        <f t="shared" si="20"/>
        <v>-15921</v>
      </c>
      <c r="J167" s="172">
        <f t="shared" si="21"/>
        <v>2</v>
      </c>
      <c r="K167" s="224" t="str">
        <f t="shared" si="22"/>
        <v/>
      </c>
      <c r="N167" s="65"/>
      <c r="O167" s="65"/>
      <c r="P167" s="65"/>
      <c r="Q167" s="65"/>
      <c r="R167" s="65"/>
      <c r="S167" s="65"/>
      <c r="T167" s="65"/>
      <c r="U167" s="65"/>
      <c r="V167" s="65"/>
      <c r="W167" s="65"/>
    </row>
    <row r="168" spans="1:23" ht="20.25" thickBot="1">
      <c r="A168" s="66" t="str">
        <f>IF(ISNA(VLOOKUP($C168,BASEIS!$A$2:$G$475,3,FALSE))," ",VLOOKUP($C168,BASEIS!$A$2:$G$475,7,FALSE))</f>
        <v>http://www.mcw.gov.cy/mcw/dms/dms.nsf/academy_gr/9FFAB9D8C670065DC22572AE0054AB64?OpenDocument</v>
      </c>
      <c r="B168" s="206" t="str">
        <f t="shared" si="19"/>
        <v>i</v>
      </c>
      <c r="C168" s="72">
        <v>801</v>
      </c>
      <c r="D168" s="73" t="str">
        <f>IF(ISNA(VLOOKUP($C168,BASEIS!$A$2:$E$475,3,FALSE))," ",VLOOKUP($C168,BASEIS!$A$2:$E$475,3,FALSE))</f>
        <v>ΕΥΕΛΠΙΔΩΝ (ΣΣΕ) - ΟΠΛΑ</v>
      </c>
      <c r="E168" s="74" t="str">
        <f>IF(ISNA(VLOOKUP($C168,BASEIS!$A$2:$E$475,2,FALSE))," ",VLOOKUP($C168,BASEIS!$A$2:$E$475,2,FALSE))</f>
        <v>ΣΤΡΑΤΙΩΤΙΚΗ ΣΧΟΛΗ ΕΥΕΛΠΙΔΩΝ</v>
      </c>
      <c r="F168" s="75">
        <f>IF(ISNA(VLOOKUP($C168,BASEIS!$A$2:$E$475,4,FALSE))," ",VLOOKUP($C168,BASEIS!$A$2:$E$475,4,FALSE))</f>
        <v>16095</v>
      </c>
      <c r="G168" s="245">
        <f>IF(ISNA(VLOOKUP($C168,BASEIS!$A$2:$E$475,5,FALSE))," ",VLOOKUP($C168,BASEIS!$A$2:$E$475,5,FALSE))</f>
        <v>16001</v>
      </c>
      <c r="H168" s="64"/>
      <c r="I168" s="71">
        <f t="shared" si="20"/>
        <v>-16001</v>
      </c>
      <c r="J168" s="172">
        <f t="shared" si="21"/>
        <v>2</v>
      </c>
      <c r="K168" s="224" t="str">
        <f t="shared" si="22"/>
        <v/>
      </c>
      <c r="N168" s="65"/>
      <c r="O168" s="65"/>
      <c r="P168" s="65"/>
      <c r="Q168" s="65"/>
      <c r="R168" s="65"/>
      <c r="S168" s="65"/>
      <c r="T168" s="65"/>
      <c r="U168" s="65"/>
      <c r="V168" s="65"/>
      <c r="W168" s="65"/>
    </row>
    <row r="169" spans="1:23" ht="20.25" thickBot="1">
      <c r="A169" s="66" t="str">
        <f>IF(ISNA(VLOOKUP($C169,BASEIS!$A$2:$G$478,3,FALSE))," ",VLOOKUP($C169,BASEIS!$A$2:$G$478,7,FALSE))</f>
        <v>https://www.haf.gr/career/academies/</v>
      </c>
      <c r="B169" s="206" t="str">
        <f t="shared" si="19"/>
        <v>i</v>
      </c>
      <c r="C169" s="72">
        <v>879</v>
      </c>
      <c r="D169" s="73" t="str">
        <f>IF(ISNA(VLOOKUP($C169,BASEIS!$A$2:$E$478,3,FALSE))," ",VLOOKUP($C169,BASEIS!$A$2:$E$478,3,FALSE))</f>
        <v>ΜΟΝΙΜΩΝ ΥΠΑΞΙΩΜΑΤΙΚΩΝ ΑΕΡΟΠΟΡΙΑΣ (ΣΜΥΑ) -ΚΑΤΕΥΘΥΝΣΗ ΕΠΙΧΕΙΡΗΣΙΑΚΗΣ ΥΠΟΣΤΗΡΙΞΗΣ</v>
      </c>
      <c r="E169" s="74" t="str">
        <f>IF(ISNA(VLOOKUP($C169,BASEIS!$A$2:$E$478,2,FALSE))," ",VLOOKUP($C169,BASEIS!$A$2:$E$478,2,FALSE))</f>
        <v>ΣΧΟΛΗ ΜΟΝΙΜΩΝ ΥΠΑΞΙΩΜΑΤΙΚΩΝ ΑΕΡΟΠΟΡΙΑΣ</v>
      </c>
      <c r="F169" s="75">
        <f>IF(ISNA(VLOOKUP($C169,BASEIS!$A$2:$E$478,4,FALSE))," ",VLOOKUP($C169,BASEIS!$A$2:$E$478,4,FALSE))</f>
        <v>0</v>
      </c>
      <c r="G169" s="245">
        <f>IF(ISNA(VLOOKUP($C169,BASEIS!$A$2:$E$478,5,FALSE))," ",VLOOKUP($C169,BASEIS!$A$2:$E$478,5,FALSE))</f>
        <v>16423</v>
      </c>
      <c r="H169" s="64"/>
      <c r="I169" s="71">
        <f t="shared" si="20"/>
        <v>-16423</v>
      </c>
      <c r="J169" s="172">
        <f t="shared" si="21"/>
        <v>2</v>
      </c>
      <c r="K169" s="224" t="str">
        <f t="shared" si="22"/>
        <v/>
      </c>
      <c r="N169" s="65"/>
      <c r="O169" s="65"/>
      <c r="P169" s="65"/>
      <c r="Q169" s="65"/>
      <c r="R169" s="65"/>
      <c r="S169" s="65"/>
      <c r="T169" s="65"/>
      <c r="U169" s="65"/>
      <c r="V169" s="65"/>
      <c r="W169" s="65"/>
    </row>
    <row r="170" spans="1:23" ht="20.25" thickBot="1">
      <c r="A170" s="66" t="str">
        <f>IF(ISNA(VLOOKUP($C170,BASEIS!$A$2:$G$478,3,FALSE))," ",VLOOKUP($C170,BASEIS!$A$2:$G$478,7,FALSE))</f>
        <v>https://www.haf.gr/career/academies/</v>
      </c>
      <c r="B170" s="206" t="str">
        <f t="shared" si="19"/>
        <v>i</v>
      </c>
      <c r="C170" s="72">
        <v>880</v>
      </c>
      <c r="D170" s="73" t="str">
        <f>IF(ISNA(VLOOKUP($C170,BASEIS!$A$2:$E$478,3,FALSE))," ",VLOOKUP($C170,BASEIS!$A$2:$E$478,3,FALSE))</f>
        <v>ΜΟΝΙΜΩΝ ΥΠΑΞΙΩΜΑΤΙΚΩΝ ΑΕΡΟΠΟΡΙΑΣ (ΣΜΥΑ) -ΚΑΤΕΥΘΥΝΣΗ ΔΙΟΙΚΗΤΙΚΗΣ ΚΑΙ ΕΦΟΔΙΑΣΤΙΚΗΣ ΥΠΟΣΤΗΡΙΞΗΣ</v>
      </c>
      <c r="E170" s="74" t="str">
        <f>IF(ISNA(VLOOKUP($C170,BASEIS!$A$2:$E$478,2,FALSE))," ",VLOOKUP($C170,BASEIS!$A$2:$E$478,2,FALSE))</f>
        <v>ΣΧΟΛΗ ΜΟΝΙΜΩΝ ΥΠΑΞΙΩΜΑΤΙΚΩΝ ΑΕΡΟΠΟΡΙΑΣ</v>
      </c>
      <c r="F170" s="75">
        <f>IF(ISNA(VLOOKUP($C170,BASEIS!$A$2:$E$478,4,FALSE))," ",VLOOKUP($C170,BASEIS!$A$2:$E$478,4,FALSE))</f>
        <v>0</v>
      </c>
      <c r="G170" s="245">
        <f>IF(ISNA(VLOOKUP($C170,BASEIS!$A$2:$E$478,5,FALSE))," ",VLOOKUP($C170,BASEIS!$A$2:$E$478,5,FALSE))</f>
        <v>16669</v>
      </c>
      <c r="H170" s="64"/>
      <c r="I170" s="71">
        <f t="shared" si="20"/>
        <v>-16669</v>
      </c>
      <c r="J170" s="172">
        <f t="shared" si="21"/>
        <v>2</v>
      </c>
      <c r="K170" s="224" t="str">
        <f t="shared" si="22"/>
        <v/>
      </c>
      <c r="N170" s="65"/>
      <c r="O170" s="65"/>
      <c r="P170" s="65"/>
      <c r="Q170" s="65"/>
      <c r="R170" s="65"/>
      <c r="S170" s="65"/>
      <c r="T170" s="65"/>
      <c r="U170" s="65"/>
      <c r="V170" s="65"/>
      <c r="W170" s="65"/>
    </row>
    <row r="171" spans="1:23" ht="20.25" thickBot="1">
      <c r="A171" s="66" t="str">
        <f>IF(ISNA(VLOOKUP($C171,BASEIS!$A$2:$G$475,3,FALSE))," ",VLOOKUP($C171,BASEIS!$A$2:$G$475,7,FALSE))</f>
        <v>http://www.haf.gr/el/career/academies/si</v>
      </c>
      <c r="B171" s="206" t="str">
        <f t="shared" si="19"/>
        <v>i</v>
      </c>
      <c r="C171" s="72">
        <v>821</v>
      </c>
      <c r="D171" s="73" t="str">
        <f>IF(ISNA(VLOOKUP($C171,BASEIS!$A$2:$E$475,3,FALSE))," ",VLOOKUP($C171,BASEIS!$A$2:$E$475,3,FALSE))</f>
        <v>ΙΚΑΡΩΝ (ΣΙ) ΙΠΤΑΜΕΝΟΙ</v>
      </c>
      <c r="E171" s="74" t="str">
        <f>IF(ISNA(VLOOKUP($C171,BASEIS!$A$2:$E$475,2,FALSE))," ",VLOOKUP($C171,BASEIS!$A$2:$E$475,2,FALSE))</f>
        <v>ΣΧΟΛΗ ΙΚΑΡΩΝ</v>
      </c>
      <c r="F171" s="75">
        <f>IF(ISNA(VLOOKUP($C171,BASEIS!$A$2:$E$475,4,FALSE))," ",VLOOKUP($C171,BASEIS!$A$2:$E$475,4,FALSE))</f>
        <v>17786</v>
      </c>
      <c r="G171" s="245">
        <f>IF(ISNA(VLOOKUP($C171,BASEIS!$A$2:$E$475,5,FALSE))," ",VLOOKUP($C171,BASEIS!$A$2:$E$475,5,FALSE))</f>
        <v>17127</v>
      </c>
      <c r="H171" s="64"/>
      <c r="I171" s="71">
        <f t="shared" si="20"/>
        <v>-17127</v>
      </c>
      <c r="J171" s="172">
        <f t="shared" si="21"/>
        <v>2</v>
      </c>
      <c r="K171" s="224" t="str">
        <f t="shared" si="22"/>
        <v/>
      </c>
      <c r="N171" s="65"/>
      <c r="O171" s="65"/>
      <c r="P171" s="65"/>
      <c r="Q171" s="65"/>
      <c r="R171" s="65"/>
      <c r="S171" s="65"/>
      <c r="T171" s="65"/>
      <c r="U171" s="65"/>
      <c r="V171" s="65"/>
      <c r="W171" s="65"/>
    </row>
    <row r="172" spans="1:23" ht="20.25" thickBot="1">
      <c r="A172" s="66" t="str">
        <f>IF(ISNA(VLOOKUP($C172,BASEIS!$A$2:$G$475,3,FALSE))," ",VLOOKUP($C172,BASEIS!$A$2:$G$475,7,FALSE))</f>
        <v>http://www.hellenicnavy.gr/</v>
      </c>
      <c r="B172" s="206" t="str">
        <f t="shared" si="19"/>
        <v>i</v>
      </c>
      <c r="C172" s="72">
        <v>811</v>
      </c>
      <c r="D172" s="73" t="str">
        <f>IF(ISNA(VLOOKUP($C172,BASEIS!$A$2:$E$475,3,FALSE))," ",VLOOKUP($C172,BASEIS!$A$2:$E$475,3,FALSE))</f>
        <v>ΝΑΥΤΙΚΩΝ ΔΟΚΙΜΩΝ (ΣΝΔ) ΜΑΧΙΜΟΙ</v>
      </c>
      <c r="E172" s="74" t="str">
        <f>IF(ISNA(VLOOKUP($C172,BASEIS!$A$2:$E$475,2,FALSE))," ",VLOOKUP($C172,BASEIS!$A$2:$E$475,2,FALSE))</f>
        <v>ΣΧΟΛΗ ΝΑΥΤΙΚΩΝ ΔΟΚΙΜΩΝ</v>
      </c>
      <c r="F172" s="75">
        <f>IF(ISNA(VLOOKUP($C172,BASEIS!$A$2:$E$475,4,FALSE))," ",VLOOKUP($C172,BASEIS!$A$2:$E$475,4,FALSE))</f>
        <v>17662</v>
      </c>
      <c r="G172" s="245">
        <f>IF(ISNA(VLOOKUP($C172,BASEIS!$A$2:$E$475,5,FALSE))," ",VLOOKUP($C172,BASEIS!$A$2:$E$475,5,FALSE))</f>
        <v>17262</v>
      </c>
      <c r="H172" s="64"/>
      <c r="I172" s="71">
        <f t="shared" si="20"/>
        <v>-17262</v>
      </c>
      <c r="J172" s="172">
        <f t="shared" si="21"/>
        <v>2</v>
      </c>
      <c r="K172" s="224" t="str">
        <f t="shared" si="22"/>
        <v/>
      </c>
      <c r="N172" s="65"/>
      <c r="O172" s="65"/>
      <c r="P172" s="65"/>
      <c r="Q172" s="65"/>
      <c r="R172" s="65"/>
      <c r="S172" s="65"/>
      <c r="T172" s="65"/>
      <c r="U172" s="65"/>
      <c r="V172" s="65"/>
      <c r="W172" s="65"/>
    </row>
    <row r="173" spans="1:23" ht="20.25" thickBot="1">
      <c r="A173" s="66" t="str">
        <f>IF(ISNA(VLOOKUP($C173,BASEIS!$A$2:$G$475,3,FALSE))," ",VLOOKUP($C173,BASEIS!$A$2:$G$475,7,FALSE))</f>
        <v>http://www.mcw.gov.cy/mcw/dms/dms.nsf/academy_gr/9FFAB9D8C670065DC22572AE0054AB64?OpenDocument</v>
      </c>
      <c r="B173" s="206" t="str">
        <f t="shared" si="19"/>
        <v>i</v>
      </c>
      <c r="C173" s="72">
        <v>806</v>
      </c>
      <c r="D173" s="73" t="str">
        <f>IF(ISNA(VLOOKUP($C173,BASEIS!$A$2:$E$475,3,FALSE))," ",VLOOKUP($C173,BASEIS!$A$2:$E$475,3,FALSE))</f>
        <v>ΕΥΕΛΠΙΔΩΝ (ΣΣΕ) - ΣΩΜΑΤΑ</v>
      </c>
      <c r="E173" s="74" t="str">
        <f>IF(ISNA(VLOOKUP($C173,BASEIS!$A$2:$E$475,2,FALSE))," ",VLOOKUP($C173,BASEIS!$A$2:$E$475,2,FALSE))</f>
        <v>ΣΤΡΑΤΙΩΤΙΚΗ ΣΧΟΛΗ ΕΥΕΛΠΙΔΩΝ</v>
      </c>
      <c r="F173" s="75">
        <f>IF(ISNA(VLOOKUP($C173,BASEIS!$A$2:$E$475,4,FALSE))," ",VLOOKUP($C173,BASEIS!$A$2:$E$475,4,FALSE))</f>
        <v>17642</v>
      </c>
      <c r="G173" s="245">
        <f>IF(ISNA(VLOOKUP($C173,BASEIS!$A$2:$E$475,5,FALSE))," ",VLOOKUP($C173,BASEIS!$A$2:$E$475,5,FALSE))</f>
        <v>17411</v>
      </c>
      <c r="H173" s="64"/>
      <c r="I173" s="71">
        <f t="shared" si="20"/>
        <v>-17411</v>
      </c>
      <c r="J173" s="172">
        <f t="shared" si="21"/>
        <v>2</v>
      </c>
      <c r="K173" s="224" t="str">
        <f t="shared" si="22"/>
        <v/>
      </c>
      <c r="N173" s="65"/>
      <c r="O173" s="65"/>
      <c r="P173" s="65"/>
      <c r="Q173" s="65"/>
      <c r="R173" s="65"/>
      <c r="S173" s="65"/>
      <c r="T173" s="65"/>
      <c r="U173" s="65"/>
      <c r="V173" s="65"/>
      <c r="W173" s="65"/>
    </row>
    <row r="174" spans="1:23" ht="20.25" thickBot="1">
      <c r="A174" s="66" t="str">
        <f>IF(ISNA(VLOOKUP($C174,BASEIS!$A$2:$G$475,3,FALSE))," ",VLOOKUP($C174,BASEIS!$A$2:$G$475,7,FALSE))</f>
        <v>http://www.hellenicnavy.gr/</v>
      </c>
      <c r="B174" s="206" t="str">
        <f t="shared" si="19"/>
        <v>i</v>
      </c>
      <c r="C174" s="72">
        <v>816</v>
      </c>
      <c r="D174" s="73" t="str">
        <f>IF(ISNA(VLOOKUP($C174,BASEIS!$A$2:$E$475,3,FALSE))," ",VLOOKUP($C174,BASEIS!$A$2:$E$475,3,FALSE))</f>
        <v>ΝΑΥΤΙΚΩΝ ΔΟΚΙΜΩΝ (ΣΝΔ) ΜΗΧΑΝΙΚΟΙ</v>
      </c>
      <c r="E174" s="74" t="str">
        <f>IF(ISNA(VLOOKUP($C174,BASEIS!$A$2:$E$475,2,FALSE))," ",VLOOKUP($C174,BASEIS!$A$2:$E$475,2,FALSE))</f>
        <v>ΣΧΟΛΗ ΝΑΥΤΙΚΩΝ ΔΟΚΙΜΩΝ</v>
      </c>
      <c r="F174" s="75">
        <f>IF(ISNA(VLOOKUP($C174,BASEIS!$A$2:$E$475,4,FALSE))," ",VLOOKUP($C174,BASEIS!$A$2:$E$475,4,FALSE))</f>
        <v>17838</v>
      </c>
      <c r="G174" s="245">
        <f>IF(ISNA(VLOOKUP($C174,BASEIS!$A$2:$E$475,5,FALSE))," ",VLOOKUP($C174,BASEIS!$A$2:$E$475,5,FALSE))</f>
        <v>17723</v>
      </c>
      <c r="H174" s="64"/>
      <c r="I174" s="71">
        <f t="shared" si="20"/>
        <v>-17723</v>
      </c>
      <c r="J174" s="172">
        <f t="shared" si="21"/>
        <v>2</v>
      </c>
      <c r="K174" s="224" t="str">
        <f t="shared" si="22"/>
        <v/>
      </c>
      <c r="N174" s="65"/>
      <c r="O174" s="65"/>
      <c r="P174" s="65"/>
      <c r="Q174" s="65"/>
      <c r="R174" s="65"/>
      <c r="S174" s="65"/>
      <c r="T174" s="65"/>
      <c r="U174" s="65"/>
      <c r="V174" s="65"/>
      <c r="W174" s="65"/>
    </row>
    <row r="175" spans="1:23" ht="20.25" thickBot="1">
      <c r="A175" s="66" t="str">
        <f>IF(ISNA(VLOOKUP($C175,BASEIS!$A$2:$G$475,3,FALSE))," ",VLOOKUP($C175,BASEIS!$A$2:$G$475,7,FALSE))</f>
        <v>http://www.haf.gr/el/career/academies/si</v>
      </c>
      <c r="B175" s="206" t="str">
        <f t="shared" si="19"/>
        <v>i</v>
      </c>
      <c r="C175" s="72">
        <v>826</v>
      </c>
      <c r="D175" s="73" t="str">
        <f>IF(ISNA(VLOOKUP($C175,BASEIS!$A$2:$E$475,3,FALSE))," ",VLOOKUP($C175,BASEIS!$A$2:$E$475,3,FALSE))</f>
        <v>ΙΚΑΡΩΝ (ΣΙ) ΜΗΧΑΝΙΚΟΙ (ΣΜΑ)</v>
      </c>
      <c r="E175" s="74" t="str">
        <f>IF(ISNA(VLOOKUP($C175,BASEIS!$A$2:$E$475,2,FALSE))," ",VLOOKUP($C175,BASEIS!$A$2:$E$475,2,FALSE))</f>
        <v>ΣΧΟΛΗ ΙΚΑΡΩΝ</v>
      </c>
      <c r="F175" s="75">
        <f>IF(ISNA(VLOOKUP($C175,BASEIS!$A$2:$E$475,4,FALSE))," ",VLOOKUP($C175,BASEIS!$A$2:$E$475,4,FALSE))</f>
        <v>18625</v>
      </c>
      <c r="G175" s="245">
        <f>IF(ISNA(VLOOKUP($C175,BASEIS!$A$2:$E$475,5,FALSE))," ",VLOOKUP($C175,BASEIS!$A$2:$E$475,5,FALSE))</f>
        <v>18948</v>
      </c>
      <c r="H175" s="64"/>
      <c r="I175" s="71">
        <f t="shared" si="20"/>
        <v>-18948</v>
      </c>
      <c r="J175" s="172">
        <f t="shared" si="21"/>
        <v>2</v>
      </c>
      <c r="K175" s="224" t="str">
        <f t="shared" si="22"/>
        <v/>
      </c>
      <c r="N175" s="65"/>
      <c r="O175" s="65"/>
      <c r="P175" s="65"/>
      <c r="Q175" s="65"/>
      <c r="R175" s="65"/>
      <c r="S175" s="65"/>
      <c r="T175" s="65"/>
      <c r="U175" s="65"/>
      <c r="V175" s="65"/>
      <c r="W175" s="65"/>
    </row>
    <row r="176" spans="1:23" ht="30" customHeight="1" thickBot="1">
      <c r="A176" s="66" t="str">
        <f>IF(ISNA(VLOOKUP($C176,BASEIS!$A$2:$G$475,3,FALSE))," ",VLOOKUP($C176,BASEIS!$A$2:$G$475,7,FALSE))</f>
        <v xml:space="preserve"> </v>
      </c>
      <c r="B176" s="206"/>
      <c r="C176" s="290" t="str">
        <f>C$20</f>
        <v xml:space="preserve">ΚΩΔ </v>
      </c>
      <c r="D176" s="293" t="s">
        <v>339</v>
      </c>
      <c r="E176" s="290" t="str">
        <f>E$20</f>
        <v xml:space="preserve">ΙΔΡΥΜΑ </v>
      </c>
      <c r="F176" s="290" t="str">
        <f>F$20</f>
        <v>ΒΑΣΕΙΣ 2016</v>
      </c>
      <c r="G176" s="290" t="str">
        <f>G$20</f>
        <v>ΒΑΣΕΙΣ 2017</v>
      </c>
      <c r="H176" s="64"/>
      <c r="I176" s="81"/>
      <c r="J176" s="172"/>
      <c r="K176" s="224" t="str">
        <f t="shared" ref="K176:K187" si="23">IF(G176=0,"ΝΕΑ ΣΧΟΛΗ","")</f>
        <v/>
      </c>
      <c r="N176" s="65"/>
      <c r="O176" s="65"/>
      <c r="P176" s="65"/>
      <c r="Q176" s="65"/>
      <c r="R176" s="65"/>
      <c r="S176" s="65"/>
      <c r="T176" s="65"/>
      <c r="U176" s="65"/>
      <c r="V176" s="65"/>
      <c r="W176" s="65"/>
    </row>
    <row r="177" spans="1:23" ht="20.25" thickBot="1">
      <c r="A177" s="66" t="str">
        <f>IF(ISNA(VLOOKUP($C177,BASEIS!$A$2:$G$475,3,FALSE))," ",VLOOKUP($C177,BASEIS!$A$2:$G$475,7,FALSE))</f>
        <v>https://www.yen.gr/</v>
      </c>
      <c r="B177" s="206" t="str">
        <f>HYPERLINK(A177,"i")</f>
        <v>i</v>
      </c>
      <c r="C177" s="274">
        <v>818</v>
      </c>
      <c r="D177" s="275" t="str">
        <f>IF(ISNA(VLOOKUP($C177,BASEIS!$A$2:$E$475,3,FALSE))," ",VLOOKUP($C177,BASEIS!$A$2:$E$475,3,FALSE))</f>
        <v>ΣΧΟΛΗ ΜΗΧΑΝΙΚΩΝ</v>
      </c>
      <c r="E177" s="276" t="str">
        <f>IF(ISNA(VLOOKUP($C177,BASEIS!$A$2:$E$475,2,FALSE))," ",VLOOKUP($C177,BASEIS!$A$2:$E$475,2,FALSE))</f>
        <v>ΑΚΑΔΗΜΙΕΣ ΕΜΠΟΡΙΚΟΥ ΝΑΥΤΙΚΟΥ</v>
      </c>
      <c r="F177" s="277">
        <f>IF(ISNA(VLOOKUP($C177,BASEIS!$A$2:$E$475,4,FALSE))," ",VLOOKUP($C177,BASEIS!$A$2:$E$475,4,FALSE))</f>
        <v>9524</v>
      </c>
      <c r="G177" s="278">
        <f>IF(ISNA(VLOOKUP($C177,BASEIS!$A$2:$E$475,5,FALSE))," ",VLOOKUP($C177,BASEIS!$A$2:$E$475,5,FALSE))</f>
        <v>8889</v>
      </c>
      <c r="H177" s="64"/>
      <c r="I177" s="71">
        <f>$F$2-G177</f>
        <v>-8889</v>
      </c>
      <c r="J177" s="172">
        <f>IF(I177&gt;=0,1,2)</f>
        <v>2</v>
      </c>
      <c r="K177" s="224" t="str">
        <f t="shared" si="23"/>
        <v/>
      </c>
      <c r="N177" s="65"/>
      <c r="O177" s="65"/>
      <c r="P177" s="65"/>
      <c r="Q177" s="65"/>
      <c r="R177" s="65"/>
      <c r="S177" s="65"/>
      <c r="T177" s="65"/>
      <c r="U177" s="65"/>
      <c r="V177" s="65"/>
      <c r="W177" s="65"/>
    </row>
    <row r="178" spans="1:23" ht="20.25" thickBot="1">
      <c r="A178" s="66" t="str">
        <f>IF(ISNA(VLOOKUP($C178,BASEIS!$A$2:$G$475,3,FALSE))," ",VLOOKUP($C178,BASEIS!$A$2:$G$475,7,FALSE))</f>
        <v>https://www.yen.gr/</v>
      </c>
      <c r="B178" s="206" t="str">
        <f>HYPERLINK(A178,"i")</f>
        <v>i</v>
      </c>
      <c r="C178" s="72">
        <v>817</v>
      </c>
      <c r="D178" s="73" t="str">
        <f>IF(ISNA(VLOOKUP($C178,BASEIS!$A$2:$E$475,3,FALSE))," ",VLOOKUP($C178,BASEIS!$A$2:$E$475,3,FALSE))</f>
        <v>ΣΧΟΛΗ ΠΛΟΙΑΡΧΩΝ</v>
      </c>
      <c r="E178" s="74" t="str">
        <f>IF(ISNA(VLOOKUP($C178,BASEIS!$A$2:$E$475,2,FALSE))," ",VLOOKUP($C178,BASEIS!$A$2:$E$475,2,FALSE))</f>
        <v>ΑΚΑΔΗΜΙΕΣ ΕΜΠΟΡΙΚΟΥ ΝΑΥΤΙΚΟΥ</v>
      </c>
      <c r="F178" s="75">
        <f>IF(ISNA(VLOOKUP($C178,BASEIS!$A$2:$E$475,4,FALSE))," ",VLOOKUP($C178,BASEIS!$A$2:$E$475,4,FALSE))</f>
        <v>11036</v>
      </c>
      <c r="G178" s="245">
        <f>IF(ISNA(VLOOKUP($C178,BASEIS!$A$2:$E$475,5,FALSE))," ",VLOOKUP($C178,BASEIS!$A$2:$E$475,5,FALSE))</f>
        <v>10549</v>
      </c>
      <c r="H178" s="64"/>
      <c r="I178" s="71">
        <f>$F$2-G178</f>
        <v>-10549</v>
      </c>
      <c r="J178" s="172">
        <f>IF(I178&gt;=0,1,2)</f>
        <v>2</v>
      </c>
      <c r="K178" s="224" t="str">
        <f t="shared" si="23"/>
        <v/>
      </c>
      <c r="N178" s="65"/>
      <c r="O178" s="65"/>
      <c r="P178" s="65"/>
      <c r="Q178" s="65"/>
      <c r="R178" s="65"/>
      <c r="S178" s="65"/>
      <c r="T178" s="65"/>
      <c r="U178" s="65"/>
      <c r="V178" s="65"/>
      <c r="W178" s="65"/>
    </row>
    <row r="179" spans="1:23" ht="30" customHeight="1" thickBot="1">
      <c r="A179" s="66" t="str">
        <f>IF(ISNA(VLOOKUP($C179,BASEIS!$A$2:$G$475,3,FALSE))," ",VLOOKUP($C179,BASEIS!$A$2:$G$475,7,FALSE))</f>
        <v xml:space="preserve"> </v>
      </c>
      <c r="B179" s="206"/>
      <c r="C179" s="290" t="str">
        <f>C$20</f>
        <v xml:space="preserve">ΚΩΔ </v>
      </c>
      <c r="D179" s="293" t="s">
        <v>340</v>
      </c>
      <c r="E179" s="290" t="str">
        <f>E$20</f>
        <v xml:space="preserve">ΙΔΡΥΜΑ </v>
      </c>
      <c r="F179" s="290" t="str">
        <f>F$20</f>
        <v>ΒΑΣΕΙΣ 2016</v>
      </c>
      <c r="G179" s="290" t="str">
        <f>G$20</f>
        <v>ΒΑΣΕΙΣ 2017</v>
      </c>
      <c r="H179" s="64"/>
      <c r="I179" s="81"/>
      <c r="J179" s="172"/>
      <c r="K179" s="224" t="str">
        <f t="shared" si="23"/>
        <v/>
      </c>
      <c r="N179" s="65"/>
      <c r="O179" s="65"/>
      <c r="P179" s="65"/>
      <c r="Q179" s="65"/>
      <c r="R179" s="65"/>
      <c r="S179" s="65"/>
      <c r="T179" s="65"/>
      <c r="U179" s="65"/>
      <c r="V179" s="65"/>
      <c r="W179" s="65"/>
    </row>
    <row r="180" spans="1:23" ht="20.25" thickBot="1">
      <c r="A180" s="66" t="str">
        <f>IF(ISNA(VLOOKUP($C180,BASEIS!$A$2:$G$475,3,FALSE))," ",VLOOKUP($C180,BASEIS!$A$2:$G$475,7,FALSE))</f>
        <v>http://www.aeaa.gr/</v>
      </c>
      <c r="B180" s="206" t="str">
        <f>HYPERLINK(A180,"i")</f>
        <v>i</v>
      </c>
      <c r="C180" s="274">
        <v>419</v>
      </c>
      <c r="D180" s="275" t="str">
        <f>IF(ISNA(VLOOKUP($C180,BASEIS!$A$2:$E$475,3,FALSE))," ",VLOOKUP($C180,BASEIS!$A$2:$E$475,3,FALSE))</f>
        <v>ΠΡΟΓΡΑΜΜΑ ΔΙΑΧΕΙΡΙΣΗΣ ΕΚΚΛΗΣΙΑΣΤΙΚΩΝ ΚΕΙΜΗΛΙΩΝ ΑΘΗΝΑΣ</v>
      </c>
      <c r="E180" s="276" t="str">
        <f>IF(ISNA(VLOOKUP($C180,BASEIS!$A$2:$E$475,2,FALSE))," ",VLOOKUP($C180,BASEIS!$A$2:$E$475,2,FALSE))</f>
        <v>ΑΝΩΤΑΤΗ ΕΚΚΛΗΣΙΑΣΤΙΚΗ ΑΚΑΔΗΜΙΑ ΑΘΗΝΩΝ</v>
      </c>
      <c r="F180" s="277">
        <f>IF(ISNA(VLOOKUP($C180,BASEIS!$A$2:$E$475,4,FALSE))," ",VLOOKUP($C180,BASEIS!$A$2:$E$475,4,FALSE))</f>
        <v>6235</v>
      </c>
      <c r="G180" s="278">
        <f>IF(ISNA(VLOOKUP($C180,BASEIS!$A$2:$E$475,5,FALSE))," ",VLOOKUP($C180,BASEIS!$A$2:$E$475,5,FALSE))</f>
        <v>6642</v>
      </c>
      <c r="H180" s="64"/>
      <c r="I180" s="71">
        <f>$F$2-G180</f>
        <v>-6642</v>
      </c>
      <c r="J180" s="172">
        <f>IF(I180&gt;=0,1,2)</f>
        <v>2</v>
      </c>
      <c r="K180" s="224" t="str">
        <f t="shared" si="23"/>
        <v/>
      </c>
      <c r="N180" s="65"/>
      <c r="O180" s="65"/>
      <c r="P180" s="65"/>
      <c r="Q180" s="65"/>
      <c r="R180" s="65"/>
      <c r="S180" s="65"/>
      <c r="T180" s="65"/>
      <c r="U180" s="65"/>
      <c r="V180" s="65"/>
      <c r="W180" s="65"/>
    </row>
    <row r="181" spans="1:23" ht="20.25" thickBot="1">
      <c r="A181" s="66" t="str">
        <f>IF(ISNA(VLOOKUP($C181,BASEIS!$A$2:$G$475,3,FALSE))," ",VLOOKUP($C181,BASEIS!$A$2:$G$475,7,FALSE))</f>
        <v>http://www.aeaa.gr/</v>
      </c>
      <c r="B181" s="206" t="str">
        <f>HYPERLINK(A181,"i")</f>
        <v>i</v>
      </c>
      <c r="C181" s="72">
        <v>420</v>
      </c>
      <c r="D181" s="73" t="str">
        <f>IF(ISNA(VLOOKUP($C181,BASEIS!$A$2:$E$475,3,FALSE))," ",VLOOKUP($C181,BASEIS!$A$2:$E$475,3,FALSE))</f>
        <v>ΠΡΟΓΡΑΜΜΑ ΔΙΑΧΕΙΡΙΣΗΣ ΕΚΚΛΗΣΙΑΣΤΙΚΩΝ ΚΕΙΜΗΛΙΩΝ ΘΕΣ/ΝΙΚΗΣ</v>
      </c>
      <c r="E181" s="74" t="str">
        <f>IF(ISNA(VLOOKUP($C181,BASEIS!$A$2:$E$475,2,FALSE))," ",VLOOKUP($C181,BASEIS!$A$2:$E$475,2,FALSE))</f>
        <v>ΑΝΩΤΑΤΗ ΕΚΚΛΗΣΙΑΣΤΙΚΗ ΑΚΑΔΗΜΙΑ ΘΕΣΣΑΛΟΝΙΚΗΣ</v>
      </c>
      <c r="F181" s="75">
        <f>IF(ISNA(VLOOKUP($C181,BASEIS!$A$2:$E$475,4,FALSE))," ",VLOOKUP($C181,BASEIS!$A$2:$E$475,4,FALSE))</f>
        <v>6526</v>
      </c>
      <c r="G181" s="245">
        <f>IF(ISNA(VLOOKUP($C181,BASEIS!$A$2:$E$475,5,FALSE))," ",VLOOKUP($C181,BASEIS!$A$2:$E$475,5,FALSE))</f>
        <v>6678</v>
      </c>
      <c r="H181" s="64"/>
      <c r="I181" s="71">
        <f>$F$2-G181</f>
        <v>-6678</v>
      </c>
      <c r="J181" s="172">
        <f>IF(I181&gt;=0,1,2)</f>
        <v>2</v>
      </c>
      <c r="K181" s="224" t="str">
        <f t="shared" si="23"/>
        <v/>
      </c>
      <c r="N181" s="65"/>
      <c r="O181" s="65"/>
      <c r="P181" s="65"/>
      <c r="Q181" s="65"/>
      <c r="R181" s="65"/>
      <c r="S181" s="65"/>
      <c r="T181" s="65"/>
      <c r="U181" s="65"/>
      <c r="V181" s="65"/>
      <c r="W181" s="65"/>
    </row>
    <row r="182" spans="1:23" ht="30" customHeight="1" thickBot="1">
      <c r="A182" s="66" t="str">
        <f>IF(ISNA(VLOOKUP($C182,BASEIS!$A$2:$G$475,3,FALSE))," ",VLOOKUP($C182,BASEIS!$A$2:$G$475,7,FALSE))</f>
        <v xml:space="preserve"> </v>
      </c>
      <c r="B182" s="206"/>
      <c r="C182" s="290" t="str">
        <f>C$20</f>
        <v xml:space="preserve">ΚΩΔ </v>
      </c>
      <c r="D182" s="293" t="s">
        <v>333</v>
      </c>
      <c r="E182" s="290" t="str">
        <f>E$20</f>
        <v xml:space="preserve">ΙΔΡΥΜΑ </v>
      </c>
      <c r="F182" s="290" t="str">
        <f>F$20</f>
        <v>ΒΑΣΕΙΣ 2016</v>
      </c>
      <c r="G182" s="290" t="str">
        <f>G$20</f>
        <v>ΒΑΣΕΙΣ 2017</v>
      </c>
      <c r="H182" s="64"/>
      <c r="I182" s="81"/>
      <c r="J182" s="172"/>
      <c r="K182" s="224" t="str">
        <f t="shared" si="23"/>
        <v/>
      </c>
      <c r="N182" s="65"/>
      <c r="O182" s="65"/>
      <c r="P182" s="65"/>
      <c r="Q182" s="65"/>
      <c r="R182" s="65"/>
      <c r="S182" s="65"/>
      <c r="T182" s="65"/>
      <c r="U182" s="65"/>
      <c r="V182" s="65"/>
      <c r="W182" s="65"/>
    </row>
    <row r="183" spans="1:23" ht="20.25" thickBot="1">
      <c r="A183" s="66" t="str">
        <f>IF(ISNA(VLOOKUP($C183,BASEIS!$A$2:$G$475,3,FALSE))," ",VLOOKUP($C183,BASEIS!$A$2:$G$475,7,FALSE))</f>
        <v>http://www.astynomia.gr/index.php?option=ozo_content&amp;perform=view&amp;id=5075&amp;Itemid=52&amp;lang=&amp;lang=</v>
      </c>
      <c r="B183" s="206" t="str">
        <f>HYPERLINK(A183,"i")</f>
        <v>i</v>
      </c>
      <c r="C183" s="274">
        <v>870</v>
      </c>
      <c r="D183" s="275" t="str">
        <f>IF(ISNA(VLOOKUP($C183,BASEIS!$A$2:$E$475,3,FALSE))," ",VLOOKUP($C183,BASEIS!$A$2:$E$475,3,FALSE))</f>
        <v>ΑΣΤΥΦΥΛΑΚΩΝ</v>
      </c>
      <c r="E183" s="276" t="str">
        <f>IF(ISNA(VLOOKUP($C183,BASEIS!$A$2:$E$475,2,FALSE))," ",VLOOKUP($C183,BASEIS!$A$2:$E$475,2,FALSE))</f>
        <v>ΑΣΤΥΝΟΜΙΚΕΣ ΣΧΟΛΕΣ</v>
      </c>
      <c r="F183" s="277">
        <f>IF(ISNA(VLOOKUP($C183,BASEIS!$A$2:$E$475,4,FALSE))," ",VLOOKUP($C183,BASEIS!$A$2:$E$475,4,FALSE))</f>
        <v>16388</v>
      </c>
      <c r="G183" s="278">
        <f>IF(ISNA(VLOOKUP($C183,BASEIS!$A$2:$E$475,5,FALSE))," ",VLOOKUP($C183,BASEIS!$A$2:$E$475,5,FALSE))</f>
        <v>16301</v>
      </c>
      <c r="H183" s="64"/>
      <c r="I183" s="71">
        <f>$F$2-G183</f>
        <v>-16301</v>
      </c>
      <c r="J183" s="172">
        <f>IF(I183&gt;=0,1,2)</f>
        <v>2</v>
      </c>
      <c r="K183" s="224" t="str">
        <f t="shared" si="23"/>
        <v/>
      </c>
      <c r="N183" s="65"/>
      <c r="O183" s="65"/>
      <c r="P183" s="65"/>
      <c r="Q183" s="65"/>
      <c r="R183" s="65"/>
      <c r="S183" s="65"/>
      <c r="T183" s="65"/>
      <c r="U183" s="65"/>
      <c r="V183" s="65"/>
      <c r="W183" s="65"/>
    </row>
    <row r="184" spans="1:23" ht="20.25" thickBot="1">
      <c r="A184" s="66" t="str">
        <f>IF(ISNA(VLOOKUP($C184,BASEIS!$A$2:$G$475,3,FALSE))," ",VLOOKUP($C184,BASEIS!$A$2:$G$475,7,FALSE))</f>
        <v>http://www.astynomia.gr/index.php?option=ozo_content&amp;perform=view&amp;id=5074&amp;Itemid=52&amp;lang=&amp;lang=</v>
      </c>
      <c r="B184" s="206" t="str">
        <f>HYPERLINK(A184,"i")</f>
        <v>i</v>
      </c>
      <c r="C184" s="72">
        <v>869</v>
      </c>
      <c r="D184" s="73" t="str">
        <f>IF(ISNA(VLOOKUP($C184,BASEIS!$A$2:$E$475,3,FALSE))," ",VLOOKUP($C184,BASEIS!$A$2:$E$475,3,FALSE))</f>
        <v>ΑΞΙΩΜΑΤΙΚΩΝ ΕΛΛΗΝΙΚΗΣ ΑΣΤΥΝΟΜΙΑΣ</v>
      </c>
      <c r="E184" s="74" t="str">
        <f>IF(ISNA(VLOOKUP($C184,BASEIS!$A$2:$E$475,2,FALSE))," ",VLOOKUP($C184,BASEIS!$A$2:$E$475,2,FALSE))</f>
        <v>ΑΣΤΥΝΟΜΙΚΕΣ ΣΧΟΛΕΣ</v>
      </c>
      <c r="F184" s="75">
        <f>IF(ISNA(VLOOKUP($C184,BASEIS!$A$2:$E$475,4,FALSE))," ",VLOOKUP($C184,BASEIS!$A$2:$E$475,4,FALSE))</f>
        <v>17896</v>
      </c>
      <c r="G184" s="245">
        <f>IF(ISNA(VLOOKUP($C184,BASEIS!$A$2:$E$475,5,FALSE))," ",VLOOKUP($C184,BASEIS!$A$2:$E$475,5,FALSE))</f>
        <v>18113</v>
      </c>
      <c r="H184" s="64"/>
      <c r="I184" s="71">
        <f>$F$2-G184</f>
        <v>-18113</v>
      </c>
      <c r="J184" s="172">
        <f>IF(I184&gt;=0,1,2)</f>
        <v>2</v>
      </c>
      <c r="K184" s="224" t="str">
        <f t="shared" si="23"/>
        <v/>
      </c>
      <c r="N184" s="65"/>
      <c r="O184" s="65"/>
      <c r="P184" s="65"/>
      <c r="Q184" s="65"/>
      <c r="R184" s="65"/>
      <c r="S184" s="65"/>
      <c r="T184" s="65"/>
      <c r="U184" s="65"/>
      <c r="V184" s="65"/>
      <c r="W184" s="65"/>
    </row>
    <row r="185" spans="1:23" ht="30" customHeight="1" thickBot="1">
      <c r="A185" s="66" t="str">
        <f>IF(ISNA(VLOOKUP($C185,BASEIS!$A$2:$G$475,3,FALSE))," ",VLOOKUP($C185,BASEIS!$A$2:$G$475,7,FALSE))</f>
        <v xml:space="preserve"> </v>
      </c>
      <c r="B185" s="206"/>
      <c r="C185" s="290" t="str">
        <f>C$20</f>
        <v xml:space="preserve">ΚΩΔ </v>
      </c>
      <c r="D185" s="290" t="s">
        <v>335</v>
      </c>
      <c r="E185" s="290" t="str">
        <f>E$20</f>
        <v xml:space="preserve">ΙΔΡΥΜΑ </v>
      </c>
      <c r="F185" s="290" t="str">
        <f>F$20</f>
        <v>ΒΑΣΕΙΣ 2016</v>
      </c>
      <c r="G185" s="290" t="str">
        <f>G$20</f>
        <v>ΒΑΣΕΙΣ 2017</v>
      </c>
      <c r="H185" s="64"/>
      <c r="I185" s="81"/>
      <c r="J185" s="172"/>
      <c r="K185" s="224" t="str">
        <f t="shared" si="23"/>
        <v/>
      </c>
      <c r="N185" s="65"/>
      <c r="O185" s="65"/>
      <c r="P185" s="65"/>
      <c r="Q185" s="65"/>
      <c r="R185" s="65"/>
      <c r="S185" s="65"/>
      <c r="T185" s="65"/>
      <c r="U185" s="65"/>
      <c r="V185" s="65"/>
      <c r="W185" s="65"/>
    </row>
    <row r="186" spans="1:23" ht="20.25" thickBot="1">
      <c r="A186" s="66" t="str">
        <f>IF(ISNA(VLOOKUP($C186,BASEIS!$A$2:$G$475,3,FALSE))," ",VLOOKUP($C186,BASEIS!$A$2:$G$475,7,FALSE))</f>
        <v>https://academy.fireservice.gr/</v>
      </c>
      <c r="B186" s="206" t="str">
        <f>HYPERLINK(A186,"i")</f>
        <v>i</v>
      </c>
      <c r="C186" s="274">
        <v>876</v>
      </c>
      <c r="D186" s="275" t="str">
        <f>IF(ISNA(VLOOKUP($C186,BASEIS!$A$2:$E$475,3,FALSE))," ",VLOOKUP($C186,BASEIS!$A$2:$E$475,3,FALSE))</f>
        <v>ΣΧΟΛΗ ΠΥΡΟΣΒΕΣΤΩΝ</v>
      </c>
      <c r="E186" s="276" t="str">
        <f>IF(ISNA(VLOOKUP($C186,BASEIS!$A$2:$E$475,2,FALSE))," ",VLOOKUP($C186,BASEIS!$A$2:$E$475,2,FALSE))</f>
        <v>ΠΥΡΟΣΒΕΣΤΙΚΗ ΑΚΑΔΗΜΙΑ</v>
      </c>
      <c r="F186" s="277">
        <f>IF(ISNA(VLOOKUP($C186,BASEIS!$A$2:$E$475,4,FALSE))," ",VLOOKUP($C186,BASEIS!$A$2:$E$475,4,FALSE))</f>
        <v>16689</v>
      </c>
      <c r="G186" s="278">
        <f>IF(ISNA(VLOOKUP($C186,BASEIS!$A$2:$E$475,5,FALSE))," ",VLOOKUP($C186,BASEIS!$A$2:$E$475,5,FALSE))</f>
        <v>16838</v>
      </c>
      <c r="H186" s="64"/>
      <c r="I186" s="71">
        <f>$F$2-G186</f>
        <v>-16838</v>
      </c>
      <c r="J186" s="172">
        <f>IF(I186&gt;=0,1,2)</f>
        <v>2</v>
      </c>
      <c r="K186" s="224" t="str">
        <f t="shared" si="23"/>
        <v/>
      </c>
      <c r="N186" s="65"/>
      <c r="O186" s="65"/>
      <c r="P186" s="65"/>
      <c r="Q186" s="65"/>
      <c r="R186" s="65"/>
      <c r="S186" s="65"/>
      <c r="T186" s="65"/>
      <c r="U186" s="65"/>
      <c r="V186" s="65"/>
      <c r="W186" s="65"/>
    </row>
    <row r="187" spans="1:23" ht="20.25" thickBot="1">
      <c r="A187" s="66" t="str">
        <f>IF(ISNA(VLOOKUP($C187,BASEIS!$A$2:$G$475,3,FALSE))," ",VLOOKUP($C187,BASEIS!$A$2:$G$475,7,FALSE))</f>
        <v>https://academy.fireservice.gr/</v>
      </c>
      <c r="B187" s="206" t="str">
        <f>HYPERLINK(A187,"i")</f>
        <v>i</v>
      </c>
      <c r="C187" s="72">
        <v>877</v>
      </c>
      <c r="D187" s="73" t="str">
        <f>IF(ISNA(VLOOKUP($C187,BASEIS!$A$2:$E$475,3,FALSE))," ",VLOOKUP($C187,BASEIS!$A$2:$E$475,3,FALSE))</f>
        <v>ΣΧΟΛΗ ΑΝΘΥΠΟΠΥΡΑΓΩΝ</v>
      </c>
      <c r="E187" s="74" t="str">
        <f>IF(ISNA(VLOOKUP($C187,BASEIS!$A$2:$E$475,2,FALSE))," ",VLOOKUP($C187,BASEIS!$A$2:$E$475,2,FALSE))</f>
        <v>ΠΥΡΟΣΒΕΣΤΙΚΗ ΑΚΑΔΗΜΙΑ</v>
      </c>
      <c r="F187" s="75">
        <f>IF(ISNA(VLOOKUP($C187,BASEIS!$A$2:$E$475,4,FALSE))," ",VLOOKUP($C187,BASEIS!$A$2:$E$475,4,FALSE))</f>
        <v>17929</v>
      </c>
      <c r="G187" s="245">
        <f>IF(ISNA(VLOOKUP($C187,BASEIS!$A$2:$E$475,5,FALSE))," ",VLOOKUP($C187,BASEIS!$A$2:$E$475,5,FALSE))</f>
        <v>18040</v>
      </c>
      <c r="H187" s="64"/>
      <c r="I187" s="71">
        <f>$F$2-G187</f>
        <v>-18040</v>
      </c>
      <c r="J187" s="172">
        <f>IF(I187&gt;=0,1,2)</f>
        <v>2</v>
      </c>
      <c r="K187" s="224" t="str">
        <f t="shared" si="23"/>
        <v/>
      </c>
      <c r="N187" s="65"/>
      <c r="O187" s="65"/>
      <c r="P187" s="65"/>
      <c r="Q187" s="65"/>
      <c r="R187" s="65"/>
      <c r="S187" s="65"/>
      <c r="T187" s="65"/>
      <c r="U187" s="65"/>
      <c r="V187" s="65"/>
      <c r="W187" s="65"/>
    </row>
    <row r="188" spans="1:23" ht="30" customHeight="1" thickBot="1">
      <c r="A188" s="66" t="str">
        <f>IF(ISNA(VLOOKUP($C188,BASEIS!$A$2:$G$475,3,FALSE))," ",VLOOKUP($C188,BASEIS!$A$2:$G$475,7,FALSE))</f>
        <v xml:space="preserve"> </v>
      </c>
      <c r="B188" s="206"/>
      <c r="C188" s="290" t="str">
        <f>C$20</f>
        <v xml:space="preserve">ΚΩΔ </v>
      </c>
      <c r="D188" s="294" t="s">
        <v>337</v>
      </c>
      <c r="E188" s="290" t="str">
        <f>E$20</f>
        <v xml:space="preserve">ΙΔΡΥΜΑ </v>
      </c>
      <c r="F188" s="290" t="str">
        <f>F$20</f>
        <v>ΒΑΣΕΙΣ 2016</v>
      </c>
      <c r="G188" s="290" t="str">
        <f>G$20</f>
        <v>ΒΑΣΕΙΣ 2017</v>
      </c>
      <c r="H188" s="64"/>
      <c r="I188" s="280"/>
      <c r="J188" s="172"/>
      <c r="K188" s="224" t="str">
        <f t="shared" ref="K188:K219" si="24">IF(G188=0,"ΝΕΑ ΣΧΟΛΗ","")</f>
        <v/>
      </c>
      <c r="N188" s="65"/>
      <c r="O188" s="65"/>
      <c r="P188" s="65"/>
      <c r="Q188" s="65"/>
      <c r="R188" s="65"/>
      <c r="S188" s="65"/>
      <c r="T188" s="65"/>
      <c r="U188" s="65"/>
      <c r="V188" s="65"/>
      <c r="W188" s="65"/>
    </row>
    <row r="189" spans="1:23" ht="20.25" thickBot="1">
      <c r="A189" s="66" t="str">
        <f>IF(ISNA(VLOOKUP($C189,BASEIS!$A$2:$G$475,3,FALSE))," ",VLOOKUP($C189,BASEIS!$A$2:$G$475,7,FALSE))</f>
        <v>http://geope.teikoz.gr/</v>
      </c>
      <c r="B189" s="206" t="str">
        <f t="shared" ref="B189:B220" si="25">HYPERLINK(A189,"i")</f>
        <v>i</v>
      </c>
      <c r="C189" s="274">
        <v>721</v>
      </c>
      <c r="D189" s="275" t="str">
        <f>IF(ISNA(VLOOKUP($C189,BASEIS!$A$2:$E$475,3,FALSE))," ",VLOOKUP($C189,BASEIS!$A$2:$E$475,3,FALSE))</f>
        <v>ΜΗΧΑΝΙΚΩΝ ΠΕΡΙΒΑΛΛΟΝΤΟΣ ΚΑΙ ΜΗΧΑΝΙΚΩΝ ΑΝΤΙΡΡΥΠΑΝΣΗΣ ΤΕ (ΚΟΖΑΝΗ) -ΜΗΧΑΝΙΚΩΝ ΓΕΩΤΕΧΝΟΛΟΓΙΑΣ ΠΕΡΙΒΑΛΛΟΝΤΟΣ ΤΕ</v>
      </c>
      <c r="E189" s="276" t="str">
        <f>IF(ISNA(VLOOKUP($C189,BASEIS!$A$2:$E$475,2,FALSE))," ",VLOOKUP($C189,BASEIS!$A$2:$E$475,2,FALSE))</f>
        <v>Τ.Ε.Ι. ΔΥΤΙΚΗΣ ΜΑΚΕΔΟΝΙΑΣ</v>
      </c>
      <c r="F189" s="277">
        <f>IF(ISNA(VLOOKUP($C189,BASEIS!$A$2:$E$475,4,FALSE))," ",VLOOKUP($C189,BASEIS!$A$2:$E$475,4,FALSE))</f>
        <v>2168</v>
      </c>
      <c r="G189" s="278">
        <f>IF(ISNA(VLOOKUP($C189,BASEIS!$A$2:$E$475,5,FALSE))," ",VLOOKUP($C189,BASEIS!$A$2:$E$475,5,FALSE))</f>
        <v>4794</v>
      </c>
      <c r="H189" s="64"/>
      <c r="I189" s="71">
        <f t="shared" ref="I189:I220" si="26">$F$2-G189</f>
        <v>-4794</v>
      </c>
      <c r="J189" s="172">
        <f t="shared" ref="J189:J220" si="27">IF(I189&gt;=0,1,2)</f>
        <v>2</v>
      </c>
      <c r="K189" s="224" t="str">
        <f t="shared" si="24"/>
        <v/>
      </c>
      <c r="N189" s="65"/>
      <c r="O189" s="65"/>
      <c r="P189" s="65"/>
      <c r="Q189" s="65"/>
      <c r="R189" s="65"/>
      <c r="S189" s="65"/>
      <c r="T189" s="65"/>
      <c r="U189" s="65"/>
      <c r="V189" s="65"/>
      <c r="W189" s="65"/>
    </row>
    <row r="190" spans="1:23" ht="20.25" thickBot="1">
      <c r="A190" s="66" t="str">
        <f>IF(ISNA(VLOOKUP($C190,BASEIS!$A$2:$G$475,3,FALSE))," ",VLOOKUP($C190,BASEIS!$A$2:$G$475,7,FALSE))</f>
        <v>http://tean.teikoz.gr</v>
      </c>
      <c r="B190" s="206" t="str">
        <f t="shared" si="25"/>
        <v>i</v>
      </c>
      <c r="C190" s="72">
        <v>514</v>
      </c>
      <c r="D190" s="73" t="str">
        <f>IF(ISNA(VLOOKUP($C190,BASEIS!$A$2:$E$475,3,FALSE))," ",VLOOKUP($C190,BASEIS!$A$2:$E$475,3,FALSE))</f>
        <v>ΜΗΧΑΝΙΚΩΝ ΠΕΡΙΒΑΛΛΟΝΤΟΣ ΚΑΙ ΜΗΧΑΝΙΚΩΝ ΑΝΤΙΡΡΥΠΑΝΣΗΣ ΤΕ (ΚΟΖΑΝΗ) -ΜΗΧΑΝΙΚΩΝ ΑΝΤΙΡΡΥΠΑΝΣΗΣ ΤΕ</v>
      </c>
      <c r="E190" s="74" t="str">
        <f>IF(ISNA(VLOOKUP($C190,BASEIS!$A$2:$E$475,2,FALSE))," ",VLOOKUP($C190,BASEIS!$A$2:$E$475,2,FALSE))</f>
        <v>Τ.Ε.Ι. ΔΥΤΙΚΗΣ ΜΑΚΕΔΟΝΙΑΣ</v>
      </c>
      <c r="F190" s="75">
        <f>IF(ISNA(VLOOKUP($C190,BASEIS!$A$2:$E$475,4,FALSE))," ",VLOOKUP($C190,BASEIS!$A$2:$E$475,4,FALSE))</f>
        <v>1566</v>
      </c>
      <c r="G190" s="245">
        <f>IF(ISNA(VLOOKUP($C190,BASEIS!$A$2:$E$475,5,FALSE))," ",VLOOKUP($C190,BASEIS!$A$2:$E$475,5,FALSE))</f>
        <v>4863</v>
      </c>
      <c r="H190" s="64"/>
      <c r="I190" s="71">
        <f t="shared" si="26"/>
        <v>-4863</v>
      </c>
      <c r="J190" s="172">
        <f t="shared" si="27"/>
        <v>2</v>
      </c>
      <c r="K190" s="224" t="str">
        <f t="shared" si="24"/>
        <v/>
      </c>
      <c r="N190" s="65"/>
      <c r="O190" s="65"/>
      <c r="P190" s="65"/>
      <c r="Q190" s="65"/>
      <c r="R190" s="65"/>
      <c r="S190" s="65"/>
      <c r="T190" s="65"/>
      <c r="U190" s="65"/>
      <c r="V190" s="65"/>
      <c r="W190" s="65"/>
    </row>
    <row r="191" spans="1:23" ht="20.25" thickBot="1">
      <c r="A191" s="66" t="str">
        <f>IF(ISNA(VLOOKUP($C191,BASEIS!$A$2:$G$475,3,FALSE))," ",VLOOKUP($C191,BASEIS!$A$2:$G$475,7,FALSE))</f>
        <v>http://la.teikav.edu.gr/la/</v>
      </c>
      <c r="B191" s="206" t="str">
        <f t="shared" si="25"/>
        <v>i</v>
      </c>
      <c r="C191" s="72">
        <v>528</v>
      </c>
      <c r="D191" s="73" t="str">
        <f>IF(ISNA(VLOOKUP($C191,BASEIS!$A$2:$E$475,3,FALSE))," ",VLOOKUP($C191,BASEIS!$A$2:$E$475,3,FALSE))</f>
        <v>ΑΡΧΙΤΕΚΤΟΝΙΚΗΣ ΤΟΠΙΟΥ (ΔΡΑΜΑ)</v>
      </c>
      <c r="E191" s="74" t="str">
        <f>IF(ISNA(VLOOKUP($C191,BASEIS!$A$2:$E$475,2,FALSE))," ",VLOOKUP($C191,BASEIS!$A$2:$E$475,2,FALSE))</f>
        <v>Τ.Ε.Ι. ΑΝΑΤΟΛΙΚΗΣ ΜΑΚΕΔΟΝΙΑΣ &amp; ΘΡΑΚΗΣ</v>
      </c>
      <c r="F191" s="75">
        <f>IF(ISNA(VLOOKUP($C191,BASEIS!$A$2:$E$475,4,FALSE))," ",VLOOKUP($C191,BASEIS!$A$2:$E$475,4,FALSE))</f>
        <v>0</v>
      </c>
      <c r="G191" s="245">
        <f>IF(ISNA(VLOOKUP($C191,BASEIS!$A$2:$E$475,5,FALSE))," ",VLOOKUP($C191,BASEIS!$A$2:$E$475,5,FALSE))</f>
        <v>5036</v>
      </c>
      <c r="H191" s="64"/>
      <c r="I191" s="71">
        <f t="shared" si="26"/>
        <v>-5036</v>
      </c>
      <c r="J191" s="172">
        <f t="shared" si="27"/>
        <v>2</v>
      </c>
      <c r="K191" s="224" t="str">
        <f t="shared" si="24"/>
        <v/>
      </c>
      <c r="N191" s="65"/>
      <c r="O191" s="65"/>
      <c r="P191" s="65"/>
      <c r="Q191" s="65"/>
      <c r="R191" s="65"/>
      <c r="S191" s="65"/>
      <c r="T191" s="65"/>
      <c r="U191" s="65"/>
      <c r="V191" s="65"/>
      <c r="W191" s="65"/>
    </row>
    <row r="192" spans="1:23" ht="20.25" thickBot="1">
      <c r="A192" s="66" t="str">
        <f>IF(ISNA(VLOOKUP($C192,BASEIS!$A$2:$G$475,3,FALSE))," ",VLOOKUP($C192,BASEIS!$A$2:$G$475,7,FALSE))</f>
        <v>http://www.teicrete.gr/mta/</v>
      </c>
      <c r="B192" s="206" t="str">
        <f t="shared" si="25"/>
        <v>i</v>
      </c>
      <c r="C192" s="72">
        <v>644</v>
      </c>
      <c r="D192" s="73" t="str">
        <f>IF(ISNA(VLOOKUP($C192,BASEIS!$A$2:$E$475,3,FALSE))," ",VLOOKUP($C192,BASEIS!$A$2:$E$475,3,FALSE))</f>
        <v>ΜΗΧΑΝΙΚΩΝ ΜΟΥΣΙΚΗΣ ΤΕΧΝΟΛΟΓΙΑΣ ΚΑΙ ΑΚΟΥΣΤΙΚΗΣ ΤΕ (ΡΕΘΥΜΝΟ)</v>
      </c>
      <c r="E192" s="74" t="str">
        <f>IF(ISNA(VLOOKUP($C192,BASEIS!$A$2:$E$475,2,FALSE))," ",VLOOKUP($C192,BASEIS!$A$2:$E$475,2,FALSE))</f>
        <v>Τ.Ε.Ι. ΚΡΗΤΗΣ</v>
      </c>
      <c r="F192" s="75">
        <f>IF(ISNA(VLOOKUP($C192,BASEIS!$A$2:$E$475,4,FALSE))," ",VLOOKUP($C192,BASEIS!$A$2:$E$475,4,FALSE))</f>
        <v>3021</v>
      </c>
      <c r="G192" s="245">
        <f>IF(ISNA(VLOOKUP($C192,BASEIS!$A$2:$E$475,5,FALSE))," ",VLOOKUP($C192,BASEIS!$A$2:$E$475,5,FALSE))</f>
        <v>5178</v>
      </c>
      <c r="H192" s="64"/>
      <c r="I192" s="71">
        <f t="shared" si="26"/>
        <v>-5178</v>
      </c>
      <c r="J192" s="172">
        <f t="shared" si="27"/>
        <v>2</v>
      </c>
      <c r="K192" s="224" t="str">
        <f t="shared" si="24"/>
        <v/>
      </c>
      <c r="N192" s="65"/>
      <c r="O192" s="65"/>
      <c r="P192" s="65"/>
      <c r="Q192" s="65"/>
      <c r="R192" s="65"/>
      <c r="S192" s="65"/>
      <c r="T192" s="65"/>
      <c r="U192" s="65"/>
      <c r="V192" s="65"/>
      <c r="W192" s="65"/>
    </row>
    <row r="193" spans="1:23" ht="20.25" thickBot="1">
      <c r="A193" s="66" t="str">
        <f>IF(ISNA(VLOOKUP($C193,BASEIS!$A$2:$G$475,3,FALSE))," ",VLOOKUP($C193,BASEIS!$A$2:$G$475,7,FALSE))</f>
        <v>http://me-id.teiwm.gr/index.php?lang=el</v>
      </c>
      <c r="B193" s="206" t="str">
        <f t="shared" si="25"/>
        <v>i</v>
      </c>
      <c r="C193" s="72">
        <v>592</v>
      </c>
      <c r="D193" s="73" t="str">
        <f>IF(ISNA(VLOOKUP($C193,BASEIS!$A$2:$E$475,3,FALSE))," ",VLOOKUP($C193,BASEIS!$A$2:$E$475,3,FALSE))</f>
        <v>ΜΗΧΑΝΟΛΟΓΩΝ ΜΗΧΑΝΙΚΩΝ ΚΑΙ ΒΙΟΜΗΧΑΝΙΚΟΥ ΣΧΕΔΙΑΣΜΟΥ ΤΕ (ΚΟΖΑΝΗ) -ΒΙΟΜΗΧΑΝΙΚΟΥ ΣΧΕΔΙΑΣΜΟΥ ΤΕ</v>
      </c>
      <c r="E193" s="74" t="str">
        <f>IF(ISNA(VLOOKUP($C193,BASEIS!$A$2:$E$475,2,FALSE))," ",VLOOKUP($C193,BASEIS!$A$2:$E$475,2,FALSE))</f>
        <v>Τ.Ε.Ι. ΔΥΤΙΚΗΣ ΜΑΚΕΔΟΝΙΑΣ</v>
      </c>
      <c r="F193" s="75">
        <f>IF(ISNA(VLOOKUP($C193,BASEIS!$A$2:$E$475,4,FALSE))," ",VLOOKUP($C193,BASEIS!$A$2:$E$475,4,FALSE))</f>
        <v>1560</v>
      </c>
      <c r="G193" s="245">
        <f>IF(ISNA(VLOOKUP($C193,BASEIS!$A$2:$E$475,5,FALSE))," ",VLOOKUP($C193,BASEIS!$A$2:$E$475,5,FALSE))</f>
        <v>5256</v>
      </c>
      <c r="H193" s="64"/>
      <c r="I193" s="71">
        <f t="shared" si="26"/>
        <v>-5256</v>
      </c>
      <c r="J193" s="172">
        <f t="shared" si="27"/>
        <v>2</v>
      </c>
      <c r="K193" s="224" t="str">
        <f t="shared" si="24"/>
        <v/>
      </c>
      <c r="N193" s="65"/>
      <c r="O193" s="65"/>
      <c r="P193" s="65"/>
      <c r="Q193" s="65"/>
      <c r="R193" s="65"/>
      <c r="S193" s="65"/>
      <c r="T193" s="65"/>
      <c r="U193" s="65"/>
      <c r="V193" s="65"/>
      <c r="W193" s="65"/>
    </row>
    <row r="194" spans="1:23" ht="20.25" thickBot="1">
      <c r="A194" s="66" t="str">
        <f>IF(ISNA(VLOOKUP($C194,BASEIS!$A$2:$G$475,3,FALSE))," ",VLOOKUP($C194,BASEIS!$A$2:$G$475,7,FALSE))</f>
        <v>http://thmo.teiion.gr/</v>
      </c>
      <c r="B194" s="206" t="str">
        <f t="shared" si="25"/>
        <v>i</v>
      </c>
      <c r="C194" s="72">
        <v>697</v>
      </c>
      <c r="D194" s="73" t="str">
        <f>IF(ISNA(VLOOKUP($C194,BASEIS!$A$2:$E$475,3,FALSE))," ",VLOOKUP($C194,BASEIS!$A$2:$E$475,3,FALSE))</f>
        <v>ΤΕΧΝΟΛΟΓΙΑΣ ΗΧΟΥ ΚΑΙ ΜΟΥΣΙΚΩΝ ΟΡΓΑΝΩΝ (ΛΗΞΟΥΡΙ)</v>
      </c>
      <c r="E194" s="74" t="str">
        <f>IF(ISNA(VLOOKUP($C194,BASEIS!$A$2:$E$475,2,FALSE))," ",VLOOKUP($C194,BASEIS!$A$2:$E$475,2,FALSE))</f>
        <v>Τ.Ε.Ι. ΙΟΝΙΩΝ ΝΗΣΩΝ</v>
      </c>
      <c r="F194" s="75">
        <f>IF(ISNA(VLOOKUP($C194,BASEIS!$A$2:$E$475,4,FALSE))," ",VLOOKUP($C194,BASEIS!$A$2:$E$475,4,FALSE))</f>
        <v>5859</v>
      </c>
      <c r="G194" s="245">
        <f>IF(ISNA(VLOOKUP($C194,BASEIS!$A$2:$E$475,5,FALSE))," ",VLOOKUP($C194,BASEIS!$A$2:$E$475,5,FALSE))</f>
        <v>5355</v>
      </c>
      <c r="H194" s="64"/>
      <c r="I194" s="71">
        <f t="shared" si="26"/>
        <v>-5355</v>
      </c>
      <c r="J194" s="172">
        <f t="shared" si="27"/>
        <v>2</v>
      </c>
      <c r="K194" s="224" t="str">
        <f t="shared" si="24"/>
        <v/>
      </c>
      <c r="N194" s="65"/>
      <c r="O194" s="65"/>
      <c r="P194" s="65"/>
      <c r="Q194" s="65"/>
      <c r="R194" s="65"/>
      <c r="S194" s="65"/>
      <c r="T194" s="65"/>
      <c r="U194" s="65"/>
      <c r="V194" s="65"/>
      <c r="W194" s="65"/>
    </row>
    <row r="195" spans="1:23" ht="20.25" thickBot="1">
      <c r="A195" s="66" t="str">
        <f>IF(ISNA(VLOOKUP($C195,BASEIS!$A$2:$G$475,3,FALSE))," ",VLOOKUP($C195,BASEIS!$A$2:$G$475,7,FALSE))</f>
        <v>http://moda.teicm.gr/</v>
      </c>
      <c r="B195" s="206" t="str">
        <f t="shared" si="25"/>
        <v>i</v>
      </c>
      <c r="C195" s="72">
        <v>703</v>
      </c>
      <c r="D195" s="73" t="str">
        <f>IF(ISNA(VLOOKUP($C195,BASEIS!$A$2:$E$475,3,FALSE))," ",VLOOKUP($C195,BASEIS!$A$2:$E$475,3,FALSE))</f>
        <v>ΣΧΕΔΙΑΣΜΟΥ ΚΑΙ ΤΕΧΝΟΛΟΓΙΑΣ ΕΝΔΥΣΗΣ (ΚΙΛΚΙΣ)</v>
      </c>
      <c r="E195" s="74" t="str">
        <f>IF(ISNA(VLOOKUP($C195,BASEIS!$A$2:$E$475,2,FALSE))," ",VLOOKUP($C195,BASEIS!$A$2:$E$475,2,FALSE))</f>
        <v>Τ.Ε.Ι. ΚΕΝΤΡΙΚΗΣ ΜΑΚΕΔΟΝΙΑΣ</v>
      </c>
      <c r="F195" s="75">
        <f>IF(ISNA(VLOOKUP($C195,BASEIS!$A$2:$E$475,4,FALSE))," ",VLOOKUP($C195,BASEIS!$A$2:$E$475,4,FALSE))</f>
        <v>6017</v>
      </c>
      <c r="G195" s="245">
        <f>IF(ISNA(VLOOKUP($C195,BASEIS!$A$2:$E$475,5,FALSE))," ",VLOOKUP($C195,BASEIS!$A$2:$E$475,5,FALSE))</f>
        <v>5917</v>
      </c>
      <c r="H195" s="64"/>
      <c r="I195" s="71">
        <f t="shared" si="26"/>
        <v>-5917</v>
      </c>
      <c r="J195" s="172">
        <f t="shared" si="27"/>
        <v>2</v>
      </c>
      <c r="K195" s="224" t="str">
        <f t="shared" si="24"/>
        <v/>
      </c>
      <c r="N195" s="65"/>
      <c r="O195" s="65"/>
      <c r="P195" s="65"/>
      <c r="Q195" s="65"/>
      <c r="R195" s="65"/>
      <c r="S195" s="65"/>
      <c r="T195" s="65"/>
      <c r="U195" s="65"/>
      <c r="V195" s="65"/>
      <c r="W195" s="65"/>
    </row>
    <row r="196" spans="1:23" ht="26.25" thickBot="1">
      <c r="A196" s="66" t="str">
        <f>IF(ISNA(VLOOKUP($C196,BASEIS!$A$2:$G$475,3,FALSE))," ",VLOOKUP($C196,BASEIS!$A$2:$G$475,7,FALSE))</f>
        <v>http://petrotech.teikav.edu.gr</v>
      </c>
      <c r="B196" s="206" t="str">
        <f t="shared" si="25"/>
        <v>i</v>
      </c>
      <c r="C196" s="72">
        <v>513</v>
      </c>
      <c r="D196" s="73" t="str">
        <f>IF(ISNA(VLOOKUP($C196,BASEIS!$A$2:$E$475,3,FALSE))," ",VLOOKUP($C196,BASEIS!$A$2:$E$475,3,FALSE))</f>
        <v>ΜΗΧΑΝΙΚΩΝ ΤΕΧΝΟΛΟΓΙΑΣ ΠΕΤΡΕΛΑΙΟΥ ΚΑΙ ΦΥΣΙΚΟΥ ΑΕΡΙΟΥ ΤΕ ΚΑΙ ΜΗΧΑΝΟΛΟΓΩΝ ΜΗΧΑΝΙΚΩΝ ΤΕ (ΚΑΒΑΛΑ) - ΜΗΧΑΝΙΚΩΝ ΤΕΧΝΟΛΟΓΙΑΣ ΠΕΤΡΕΛΑΙΟΥ ΚΑΙ ΦΥΣΙΚΟΥ ΑΕΡΙΟΥ ΤΕ</v>
      </c>
      <c r="E196" s="74" t="str">
        <f>IF(ISNA(VLOOKUP($C196,BASEIS!$A$2:$E$475,2,FALSE))," ",VLOOKUP($C196,BASEIS!$A$2:$E$475,2,FALSE))</f>
        <v>Τ.Ε.Ι. ΑΝΑΤΟΛΙΚΗΣ ΜΑΚΕΔΟΝΙΑΣ &amp; ΘΡΑΚΗΣ</v>
      </c>
      <c r="F196" s="75">
        <f>IF(ISNA(VLOOKUP($C196,BASEIS!$A$2:$E$475,4,FALSE))," ",VLOOKUP($C196,BASEIS!$A$2:$E$475,4,FALSE))</f>
        <v>3087</v>
      </c>
      <c r="G196" s="245">
        <f>IF(ISNA(VLOOKUP($C196,BASEIS!$A$2:$E$475,5,FALSE))," ",VLOOKUP($C196,BASEIS!$A$2:$E$475,5,FALSE))</f>
        <v>5922</v>
      </c>
      <c r="H196" s="64"/>
      <c r="I196" s="71">
        <f t="shared" si="26"/>
        <v>-5922</v>
      </c>
      <c r="J196" s="172">
        <f t="shared" si="27"/>
        <v>2</v>
      </c>
      <c r="K196" s="224" t="str">
        <f t="shared" si="24"/>
        <v/>
      </c>
      <c r="N196" s="65"/>
      <c r="O196" s="65"/>
      <c r="P196" s="65"/>
      <c r="Q196" s="65"/>
      <c r="R196" s="65"/>
      <c r="S196" s="65"/>
      <c r="T196" s="65"/>
      <c r="U196" s="65"/>
      <c r="V196" s="65"/>
      <c r="W196" s="65"/>
    </row>
    <row r="197" spans="1:23" ht="20.25" thickBot="1">
      <c r="A197" s="66" t="str">
        <f>IF(ISNA(VLOOKUP($C197,BASEIS!$A$2:$G$475,3,FALSE))," ",VLOOKUP($C197,BASEIS!$A$2:$G$475,7,FALSE))</f>
        <v>http://me.teikoz.gr</v>
      </c>
      <c r="B197" s="206" t="str">
        <f t="shared" si="25"/>
        <v>i</v>
      </c>
      <c r="C197" s="72">
        <v>473</v>
      </c>
      <c r="D197" s="73" t="str">
        <f>IF(ISNA(VLOOKUP($C197,BASEIS!$A$2:$E$475,3,FALSE))," ",VLOOKUP($C197,BASEIS!$A$2:$E$475,3,FALSE))</f>
        <v>ΜΗΧΑΝΟΛΟΓΩΝ ΜΗΧΑΝΙΚΩΝ ΚΑΙ ΒΙΟΜΗΧΑΝΙΚΟΥ ΣΧΕΔΙΑΣΜΟΥ ΤΕ (ΚΟΖΑΝΗ) -ΜΗΧΑΝΟΛΟΓΩΝ ΜΗΧΑΝΙΚΩΝ ΤΕ</v>
      </c>
      <c r="E197" s="74" t="str">
        <f>IF(ISNA(VLOOKUP($C197,BASEIS!$A$2:$E$475,2,FALSE))," ",VLOOKUP($C197,BASEIS!$A$2:$E$475,2,FALSE))</f>
        <v>Τ.Ε.Ι. ΔΥΤΙΚΗΣ ΜΑΚΕΔΟΝΙΑΣ</v>
      </c>
      <c r="F197" s="75">
        <f>IF(ISNA(VLOOKUP($C197,BASEIS!$A$2:$E$475,4,FALSE))," ",VLOOKUP($C197,BASEIS!$A$2:$E$475,4,FALSE))</f>
        <v>3476</v>
      </c>
      <c r="G197" s="245">
        <f>IF(ISNA(VLOOKUP($C197,BASEIS!$A$2:$E$475,5,FALSE))," ",VLOOKUP($C197,BASEIS!$A$2:$E$475,5,FALSE))</f>
        <v>6022</v>
      </c>
      <c r="H197" s="64"/>
      <c r="I197" s="71">
        <f t="shared" si="26"/>
        <v>-6022</v>
      </c>
      <c r="J197" s="172">
        <f t="shared" si="27"/>
        <v>2</v>
      </c>
      <c r="K197" s="224" t="str">
        <f t="shared" si="24"/>
        <v/>
      </c>
      <c r="N197" s="65"/>
      <c r="O197" s="65"/>
      <c r="P197" s="65"/>
      <c r="Q197" s="65"/>
      <c r="R197" s="65"/>
      <c r="S197" s="65"/>
      <c r="T197" s="65"/>
      <c r="U197" s="65"/>
      <c r="V197" s="65"/>
      <c r="W197" s="65"/>
    </row>
    <row r="198" spans="1:23" ht="20.25" thickBot="1">
      <c r="A198" s="66" t="str">
        <f>IF(ISNA(VLOOKUP($C198,BASEIS!$A$2:$G$475,3,FALSE))," ",VLOOKUP($C198,BASEIS!$A$2:$G$475,7,FALSE))</f>
        <v>http://envi.teiion.gr/</v>
      </c>
      <c r="B198" s="206" t="str">
        <f t="shared" si="25"/>
        <v>i</v>
      </c>
      <c r="C198" s="72">
        <v>698</v>
      </c>
      <c r="D198" s="73" t="str">
        <f>IF(ISNA(VLOOKUP($C198,BASEIS!$A$2:$E$475,3,FALSE))," ",VLOOKUP($C198,BASEIS!$A$2:$E$475,3,FALSE))</f>
        <v>ΤΕΧΝΟΛΟΓΩΝ ΠΕΡΙΒΑΛΛΟΝΤΟΣ ΤΕ (ΖΑΚΥΝΘΟΣ) -ΤΕΧΝΟΛΟΓΙΩΝ ΦΥΣΙΚΟΥ ΠΕΡΙΒΑΛΛΟΝΤΟΣ ΤΕ</v>
      </c>
      <c r="E198" s="74" t="str">
        <f>IF(ISNA(VLOOKUP($C198,BASEIS!$A$2:$E$475,2,FALSE))," ",VLOOKUP($C198,BASEIS!$A$2:$E$475,2,FALSE))</f>
        <v>Τ.Ε.Ι. ΙΟΝΙΩΝ ΝΗΣΩΝ</v>
      </c>
      <c r="F198" s="75">
        <f>IF(ISNA(VLOOKUP($C198,BASEIS!$A$2:$E$475,4,FALSE))," ",VLOOKUP($C198,BASEIS!$A$2:$E$475,4,FALSE))</f>
        <v>6393</v>
      </c>
      <c r="G198" s="245">
        <f>IF(ISNA(VLOOKUP($C198,BASEIS!$A$2:$E$475,5,FALSE))," ",VLOOKUP($C198,BASEIS!$A$2:$E$475,5,FALSE))</f>
        <v>6040</v>
      </c>
      <c r="H198" s="64"/>
      <c r="I198" s="71">
        <f t="shared" si="26"/>
        <v>-6040</v>
      </c>
      <c r="J198" s="172">
        <f t="shared" si="27"/>
        <v>2</v>
      </c>
      <c r="K198" s="224" t="str">
        <f t="shared" si="24"/>
        <v/>
      </c>
      <c r="N198" s="65"/>
      <c r="O198" s="65"/>
      <c r="P198" s="65"/>
      <c r="Q198" s="65"/>
      <c r="R198" s="65"/>
      <c r="S198" s="65"/>
      <c r="T198" s="65"/>
      <c r="U198" s="65"/>
      <c r="V198" s="65"/>
      <c r="W198" s="65"/>
    </row>
    <row r="199" spans="1:23" ht="20.25" thickBot="1">
      <c r="A199" s="66" t="str">
        <f>IF(ISNA(VLOOKUP($C199,BASEIS!$A$2:$G$475,3,FALSE))," ",VLOOKUP($C199,BASEIS!$A$2:$G$475,7,FALSE))</f>
        <v>http://www.wfdt.teilar.gr/</v>
      </c>
      <c r="B199" s="206" t="str">
        <f t="shared" si="25"/>
        <v>i</v>
      </c>
      <c r="C199" s="72">
        <v>522</v>
      </c>
      <c r="D199" s="73" t="str">
        <f>IF(ISNA(VLOOKUP($C199,BASEIS!$A$2:$E$475,3,FALSE))," ",VLOOKUP($C199,BASEIS!$A$2:$E$475,3,FALSE))</f>
        <v>ΣΧΕΔΙΑΣΜΟΥ ΚΑΙ ΤΕΧΝΟΛΟΓΙΑΣ ΞΥΛΟΥ ΚΑΙ ΕΠΙΠΛΟΥ ΤΕ (ΚΑΡΔΙΤΣΑ)</v>
      </c>
      <c r="E199" s="74" t="str">
        <f>IF(ISNA(VLOOKUP($C199,BASEIS!$A$2:$E$475,2,FALSE))," ",VLOOKUP($C199,BASEIS!$A$2:$E$475,2,FALSE))</f>
        <v>Τ.Ε.Ι. ΘΕΣΣΑΛΙΑΣ</v>
      </c>
      <c r="F199" s="75">
        <f>IF(ISNA(VLOOKUP($C199,BASEIS!$A$2:$E$475,4,FALSE))," ",VLOOKUP($C199,BASEIS!$A$2:$E$475,4,FALSE))</f>
        <v>5998</v>
      </c>
      <c r="G199" s="245">
        <f>IF(ISNA(VLOOKUP($C199,BASEIS!$A$2:$E$475,5,FALSE))," ",VLOOKUP($C199,BASEIS!$A$2:$E$475,5,FALSE))</f>
        <v>6101</v>
      </c>
      <c r="H199" s="64"/>
      <c r="I199" s="71">
        <f t="shared" si="26"/>
        <v>-6101</v>
      </c>
      <c r="J199" s="172">
        <f t="shared" si="27"/>
        <v>2</v>
      </c>
      <c r="K199" s="224" t="str">
        <f t="shared" si="24"/>
        <v/>
      </c>
      <c r="N199" s="65"/>
      <c r="O199" s="65"/>
      <c r="P199" s="65"/>
      <c r="Q199" s="65"/>
      <c r="R199" s="65"/>
      <c r="S199" s="65"/>
      <c r="T199" s="65"/>
      <c r="U199" s="65"/>
      <c r="V199" s="65"/>
      <c r="W199" s="65"/>
    </row>
    <row r="200" spans="1:23" ht="20.25" thickBot="1">
      <c r="A200" s="66" t="str">
        <f>IF(ISNA(VLOOKUP($C200,BASEIS!$A$2:$G$475,3,FALSE))," ",VLOOKUP($C200,BASEIS!$A$2:$G$475,7,FALSE))</f>
        <v>http://ed.teikav.edu.gr/dee/</v>
      </c>
      <c r="B200" s="206" t="str">
        <f t="shared" si="25"/>
        <v>i</v>
      </c>
      <c r="C200" s="72">
        <v>493</v>
      </c>
      <c r="D200" s="73" t="str">
        <f>IF(ISNA(VLOOKUP($C200,BASEIS!$A$2:$E$475,3,FALSE))," ",VLOOKUP($C200,BASEIS!$A$2:$E$475,3,FALSE))</f>
        <v>ΗΛΕΚΤΡΟΛΟΓΩΝ ΜΗΧΑΝΙΚΩΝ ΤΕ (ΚΑΒΑΛΑ)</v>
      </c>
      <c r="E200" s="74" t="str">
        <f>IF(ISNA(VLOOKUP($C200,BASEIS!$A$2:$E$475,2,FALSE))," ",VLOOKUP($C200,BASEIS!$A$2:$E$475,2,FALSE))</f>
        <v>Τ.Ε.Ι. ΑΝΑΤΟΛΙΚΗΣ ΜΑΚΕΔΟΝΙΑΣ &amp; ΘΡΑΚΗΣ</v>
      </c>
      <c r="F200" s="75">
        <f>IF(ISNA(VLOOKUP($C200,BASEIS!$A$2:$E$475,4,FALSE))," ",VLOOKUP($C200,BASEIS!$A$2:$E$475,4,FALSE))</f>
        <v>3815</v>
      </c>
      <c r="G200" s="245">
        <f>IF(ISNA(VLOOKUP($C200,BASEIS!$A$2:$E$475,5,FALSE))," ",VLOOKUP($C200,BASEIS!$A$2:$E$475,5,FALSE))</f>
        <v>6212</v>
      </c>
      <c r="H200" s="64"/>
      <c r="I200" s="71">
        <f t="shared" si="26"/>
        <v>-6212</v>
      </c>
      <c r="J200" s="172">
        <f t="shared" si="27"/>
        <v>2</v>
      </c>
      <c r="K200" s="224" t="str">
        <f t="shared" si="24"/>
        <v/>
      </c>
      <c r="N200" s="65"/>
      <c r="O200" s="65"/>
      <c r="P200" s="65"/>
      <c r="Q200" s="65"/>
      <c r="R200" s="65"/>
      <c r="S200" s="65"/>
      <c r="T200" s="65"/>
      <c r="U200" s="65"/>
      <c r="V200" s="65"/>
      <c r="W200" s="65"/>
    </row>
    <row r="201" spans="1:23" ht="26.25" thickBot="1">
      <c r="A201" s="66" t="str">
        <f>IF(ISNA(VLOOKUP($C201,BASEIS!$A$2:$G$475,3,FALSE))," ",VLOOKUP($C201,BASEIS!$A$2:$G$475,7,FALSE))</f>
        <v>http://md.teikav.edu.gr/</v>
      </c>
      <c r="B201" s="206" t="str">
        <f t="shared" si="25"/>
        <v>i</v>
      </c>
      <c r="C201" s="72">
        <v>471</v>
      </c>
      <c r="D201" s="73" t="str">
        <f>IF(ISNA(VLOOKUP($C201,BASEIS!$A$2:$E$475,3,FALSE))," ",VLOOKUP($C201,BASEIS!$A$2:$E$475,3,FALSE))</f>
        <v>ΜΗΧΑΝΙΚΩΝ ΤΕΧΝΟΛΟΓΙΑΣ ΠΕΤΡΕΛΑΙΟΥ ΚΑΙ ΦΥΣΙΚΟΥ ΑΕΡΙΟΥ ΤΕ ΚΑΙ ΜΗΧΑΝΟΛΟΓΩΝ ΜΗΧΑΝΙΚΩΝ ΤΕ (ΚΑΒΑΛΑ) - ΜΗΧΑΝΟΛΟΓΩΝ ΜΗΧΑΝΙΚΩΝ ΤΕ</v>
      </c>
      <c r="E201" s="74" t="str">
        <f>IF(ISNA(VLOOKUP($C201,BASEIS!$A$2:$E$475,2,FALSE))," ",VLOOKUP($C201,BASEIS!$A$2:$E$475,2,FALSE))</f>
        <v>Τ.Ε.Ι. ΑΝΑΤΟΛΙΚΗΣ ΜΑΚΕΔΟΝΙΑΣ &amp; ΘΡΑΚΗΣ</v>
      </c>
      <c r="F201" s="75">
        <f>IF(ISNA(VLOOKUP($C201,BASEIS!$A$2:$E$475,4,FALSE))," ",VLOOKUP($C201,BASEIS!$A$2:$E$475,4,FALSE))</f>
        <v>3531</v>
      </c>
      <c r="G201" s="245">
        <f>IF(ISNA(VLOOKUP($C201,BASEIS!$A$2:$E$475,5,FALSE))," ",VLOOKUP($C201,BASEIS!$A$2:$E$475,5,FALSE))</f>
        <v>6264</v>
      </c>
      <c r="H201" s="64"/>
      <c r="I201" s="71">
        <f t="shared" si="26"/>
        <v>-6264</v>
      </c>
      <c r="J201" s="172">
        <f t="shared" si="27"/>
        <v>2</v>
      </c>
      <c r="K201" s="224" t="str">
        <f t="shared" si="24"/>
        <v/>
      </c>
      <c r="N201" s="65"/>
      <c r="O201" s="65"/>
      <c r="P201" s="65"/>
      <c r="Q201" s="65"/>
      <c r="R201" s="65"/>
      <c r="S201" s="65"/>
      <c r="T201" s="65"/>
      <c r="U201" s="65"/>
      <c r="V201" s="65"/>
      <c r="W201" s="65"/>
    </row>
    <row r="202" spans="1:23" ht="20.25" thickBot="1">
      <c r="A202" s="66" t="str">
        <f>IF(ISNA(VLOOKUP($C202,BASEIS!$A$2:$G$475,3,FALSE))," ",VLOOKUP($C202,BASEIS!$A$2:$G$475,7,FALSE))</f>
        <v>http://ee.teikoz.gr</v>
      </c>
      <c r="B202" s="206" t="str">
        <f t="shared" si="25"/>
        <v>i</v>
      </c>
      <c r="C202" s="72">
        <v>495</v>
      </c>
      <c r="D202" s="73" t="str">
        <f>IF(ISNA(VLOOKUP($C202,BASEIS!$A$2:$E$475,3,FALSE))," ",VLOOKUP($C202,BASEIS!$A$2:$E$475,3,FALSE))</f>
        <v>ΗΛΕΚΤΡΟΛΟΓΩΝ ΜΗΧΑΝΙΚΩΝ ΤΕ (ΚΟΖΑΝΗ)</v>
      </c>
      <c r="E202" s="74" t="str">
        <f>IF(ISNA(VLOOKUP($C202,BASEIS!$A$2:$E$475,2,FALSE))," ",VLOOKUP($C202,BASEIS!$A$2:$E$475,2,FALSE))</f>
        <v>Τ.Ε.Ι. ΔΥΤΙΚΗΣ ΜΑΚΕΔΟΝΙΑΣ</v>
      </c>
      <c r="F202" s="75">
        <f>IF(ISNA(VLOOKUP($C202,BASEIS!$A$2:$E$475,4,FALSE))," ",VLOOKUP($C202,BASEIS!$A$2:$E$475,4,FALSE))</f>
        <v>4026</v>
      </c>
      <c r="G202" s="245">
        <f>IF(ISNA(VLOOKUP($C202,BASEIS!$A$2:$E$475,5,FALSE))," ",VLOOKUP($C202,BASEIS!$A$2:$E$475,5,FALSE))</f>
        <v>6513</v>
      </c>
      <c r="H202" s="64"/>
      <c r="I202" s="71">
        <f t="shared" si="26"/>
        <v>-6513</v>
      </c>
      <c r="J202" s="172">
        <f t="shared" si="27"/>
        <v>2</v>
      </c>
      <c r="K202" s="224" t="str">
        <f t="shared" si="24"/>
        <v/>
      </c>
      <c r="N202" s="65"/>
      <c r="O202" s="65"/>
      <c r="P202" s="65"/>
      <c r="Q202" s="65"/>
      <c r="R202" s="65"/>
      <c r="S202" s="65"/>
      <c r="T202" s="65"/>
      <c r="U202" s="65"/>
      <c r="V202" s="65"/>
      <c r="W202" s="65"/>
    </row>
    <row r="203" spans="1:23" ht="26.25" thickBot="1">
      <c r="A203" s="66" t="str">
        <f>IF(ISNA(VLOOKUP($C203,BASEIS!$A$2:$G$475,3,FALSE))," ",VLOOKUP($C203,BASEIS!$A$2:$G$475,7,FALSE))</f>
        <v>http://geo.teiser.gr/</v>
      </c>
      <c r="B203" s="206" t="str">
        <f t="shared" si="25"/>
        <v>i</v>
      </c>
      <c r="C203" s="72">
        <v>510</v>
      </c>
      <c r="D203" s="73" t="str">
        <f>IF(ISNA(VLOOKUP($C203,BASEIS!$A$2:$E$475,3,FALSE))," ",VLOOKUP($C203,BASEIS!$A$2:$E$475,3,FALSE))</f>
        <v>ΠΟΛΙΤΙΚΩΝ ΜΗΧΑΝΙΚΩΝ ΤΕ ΚΑΙ ΜΗΧΑΝΙΚΩΝ ΤΟΠΟΓΡΑΦΙΑΣ ΚΑΙ ΓΕΩΠΛΗΡΟΦΟΡΙΚΗΣ ΤΕ (ΣΕΡΡΕΣ) - ΜΗΧΑΝΙΚΩΝ ΤΟΠΟΓΡΑΦΙΑΣ ΚΑΙ ΓΕΩΠΛΗΡΟΦΟΡΙΚΗΣ ΤΕ</v>
      </c>
      <c r="E203" s="74" t="str">
        <f>IF(ISNA(VLOOKUP($C203,BASEIS!$A$2:$E$475,2,FALSE))," ",VLOOKUP($C203,BASEIS!$A$2:$E$475,2,FALSE))</f>
        <v>Τ.Ε.Ι. ΚΕΝΤΡΙΚΗΣ ΜΑΚΕΔΟΝΙΑΣ</v>
      </c>
      <c r="F203" s="75">
        <f>IF(ISNA(VLOOKUP($C203,BASEIS!$A$2:$E$475,4,FALSE))," ",VLOOKUP($C203,BASEIS!$A$2:$E$475,4,FALSE))</f>
        <v>4263</v>
      </c>
      <c r="G203" s="245">
        <f>IF(ISNA(VLOOKUP($C203,BASEIS!$A$2:$E$475,5,FALSE))," ",VLOOKUP($C203,BASEIS!$A$2:$E$475,5,FALSE))</f>
        <v>6686</v>
      </c>
      <c r="H203" s="64"/>
      <c r="I203" s="71">
        <f t="shared" si="26"/>
        <v>-6686</v>
      </c>
      <c r="J203" s="172">
        <f t="shared" si="27"/>
        <v>2</v>
      </c>
      <c r="K203" s="224" t="str">
        <f t="shared" si="24"/>
        <v/>
      </c>
      <c r="N203" s="65"/>
      <c r="O203" s="65"/>
      <c r="P203" s="65"/>
      <c r="Q203" s="65"/>
      <c r="R203" s="65"/>
      <c r="S203" s="65"/>
      <c r="T203" s="65"/>
      <c r="U203" s="65"/>
      <c r="V203" s="65"/>
      <c r="W203" s="65"/>
    </row>
    <row r="204" spans="1:23" ht="20.25" thickBot="1">
      <c r="A204" s="66" t="str">
        <f>IF(ISNA(VLOOKUP($C204,BASEIS!$A$2:$G$475,3,FALSE))," ",VLOOKUP($C204,BASEIS!$A$2:$G$475,7,FALSE))</f>
        <v>https://www.teicrete.gr/el/tmfp/8588</v>
      </c>
      <c r="B204" s="206" t="str">
        <f t="shared" si="25"/>
        <v>i</v>
      </c>
      <c r="C204" s="72">
        <v>532</v>
      </c>
      <c r="D204" s="73" t="str">
        <f>IF(ISNA(VLOOKUP($C204,BASEIS!$A$2:$E$475,3,FALSE))," ",VLOOKUP($C204,BASEIS!$A$2:$E$475,3,FALSE))</f>
        <v>ΜΗΧΑΝΙΚΩΝ ΦΥΣΙΚΩΝ ΠΟΡΩΝ ΚΑΙ ΠΕΡΙΒΑΛΛΟΝΤΟΣ ΤΕ (ΧΑΝΙΑ)</v>
      </c>
      <c r="E204" s="74" t="str">
        <f>IF(ISNA(VLOOKUP($C204,BASEIS!$A$2:$E$475,2,FALSE))," ",VLOOKUP($C204,BASEIS!$A$2:$E$475,2,FALSE))</f>
        <v>Τ.Ε.Ι. ΚΡΗΤΗΣ</v>
      </c>
      <c r="F204" s="75">
        <f>IF(ISNA(VLOOKUP($C204,BASEIS!$A$2:$E$475,4,FALSE))," ",VLOOKUP($C204,BASEIS!$A$2:$E$475,4,FALSE))</f>
        <v>3862</v>
      </c>
      <c r="G204" s="245">
        <f>IF(ISNA(VLOOKUP($C204,BASEIS!$A$2:$E$475,5,FALSE))," ",VLOOKUP($C204,BASEIS!$A$2:$E$475,5,FALSE))</f>
        <v>6687</v>
      </c>
      <c r="H204" s="64"/>
      <c r="I204" s="71">
        <f t="shared" si="26"/>
        <v>-6687</v>
      </c>
      <c r="J204" s="172">
        <f t="shared" si="27"/>
        <v>2</v>
      </c>
      <c r="K204" s="224" t="str">
        <f t="shared" si="24"/>
        <v/>
      </c>
      <c r="N204" s="65"/>
      <c r="O204" s="65"/>
      <c r="P204" s="65"/>
      <c r="Q204" s="65"/>
      <c r="R204" s="65"/>
      <c r="S204" s="65"/>
      <c r="T204" s="65"/>
      <c r="U204" s="65"/>
      <c r="V204" s="65"/>
      <c r="W204" s="65"/>
    </row>
    <row r="205" spans="1:23" ht="20.25" thickBot="1">
      <c r="A205" s="66" t="str">
        <f>IF(ISNA(VLOOKUP($C205,BASEIS!$A$2:$G$475,3,FALSE))," ",VLOOKUP($C205,BASEIS!$A$2:$G$475,7,FALSE))</f>
        <v>http://ikaros.teipir.gr/</v>
      </c>
      <c r="B205" s="206" t="str">
        <f t="shared" si="25"/>
        <v>i</v>
      </c>
      <c r="C205" s="72">
        <v>701</v>
      </c>
      <c r="D205" s="73" t="str">
        <f>IF(ISNA(VLOOKUP($C205,BASEIS!$A$2:$E$475,3,FALSE))," ",VLOOKUP($C205,BASEIS!$A$2:$E$475,3,FALSE))</f>
        <v>ΚΛΩΣΤΟΫΦΑΝΤΟΥΡΓΩΝ ΜΗΧΑΝΙΚΩΝ ΤΕ (ΠΕΙΡΑΙΑΣ)</v>
      </c>
      <c r="E205" s="74" t="str">
        <f>IF(ISNA(VLOOKUP($C205,BASEIS!$A$2:$E$475,2,FALSE))," ",VLOOKUP($C205,BASEIS!$A$2:$E$475,2,FALSE))</f>
        <v>Τ.Ε.Ι. ΠΕΙΡΑΙΑ</v>
      </c>
      <c r="F205" s="75">
        <f>IF(ISNA(VLOOKUP($C205,BASEIS!$A$2:$E$475,4,FALSE))," ",VLOOKUP($C205,BASEIS!$A$2:$E$475,4,FALSE))</f>
        <v>7138</v>
      </c>
      <c r="G205" s="245">
        <f>IF(ISNA(VLOOKUP($C205,BASEIS!$A$2:$E$475,5,FALSE))," ",VLOOKUP($C205,BASEIS!$A$2:$E$475,5,FALSE))</f>
        <v>6792</v>
      </c>
      <c r="H205" s="64"/>
      <c r="I205" s="71">
        <f t="shared" si="26"/>
        <v>-6792</v>
      </c>
      <c r="J205" s="172">
        <f t="shared" si="27"/>
        <v>2</v>
      </c>
      <c r="K205" s="224" t="str">
        <f t="shared" si="24"/>
        <v/>
      </c>
      <c r="N205" s="65"/>
      <c r="O205" s="65"/>
      <c r="P205" s="65"/>
      <c r="Q205" s="65"/>
      <c r="R205" s="65"/>
      <c r="S205" s="65"/>
      <c r="T205" s="65"/>
      <c r="U205" s="65"/>
      <c r="V205" s="65"/>
      <c r="W205" s="65"/>
    </row>
    <row r="206" spans="1:23" ht="20.25" thickBot="1">
      <c r="A206" s="66" t="str">
        <f>IF(ISNA(VLOOKUP($C206,BASEIS!$A$2:$G$475,3,FALSE))," ",VLOOKUP($C206,BASEIS!$A$2:$G$475,7,FALSE))</f>
        <v>http://pde.teiser.gr/</v>
      </c>
      <c r="B206" s="206" t="str">
        <f t="shared" si="25"/>
        <v>i</v>
      </c>
      <c r="C206" s="72">
        <v>455</v>
      </c>
      <c r="D206" s="73" t="str">
        <f>IF(ISNA(VLOOKUP($C206,BASEIS!$A$2:$E$475,3,FALSE))," ",VLOOKUP($C206,BASEIS!$A$2:$E$475,3,FALSE))</f>
        <v>ΠΟΛΙΤΙΚΩΝ ΜΗΧΑΝΙΚΩΝ ΤΕ ΚΑΙ ΜΗΧΑΝΙΚΩΝ ΤΟΠΟΓΡΑΦΙΑΣ ΚΑΙ ΓΕΩΠΛΗΡΟΦΟΡΙΚΗΣ ΤΕ (ΣΕΡΡΕΣ) - ΠΟΛΙΤΙΚΩΝ ΜΗΧΑΝΙΚΩΝ ΤΕ</v>
      </c>
      <c r="E206" s="74" t="str">
        <f>IF(ISNA(VLOOKUP($C206,BASEIS!$A$2:$E$475,2,FALSE))," ",VLOOKUP($C206,BASEIS!$A$2:$E$475,2,FALSE))</f>
        <v>Τ.Ε.Ι. ΚΕΝΤΡΙΚΗΣ ΜΑΚΕΔΟΝΙΑΣ</v>
      </c>
      <c r="F206" s="75">
        <f>IF(ISNA(VLOOKUP($C206,BASEIS!$A$2:$E$475,4,FALSE))," ",VLOOKUP($C206,BASEIS!$A$2:$E$475,4,FALSE))</f>
        <v>4610</v>
      </c>
      <c r="G206" s="245">
        <f>IF(ISNA(VLOOKUP($C206,BASEIS!$A$2:$E$475,5,FALSE))," ",VLOOKUP($C206,BASEIS!$A$2:$E$475,5,FALSE))</f>
        <v>6984</v>
      </c>
      <c r="H206" s="64"/>
      <c r="I206" s="71">
        <f t="shared" si="26"/>
        <v>-6984</v>
      </c>
      <c r="J206" s="172">
        <f t="shared" si="27"/>
        <v>2</v>
      </c>
      <c r="K206" s="224" t="str">
        <f t="shared" si="24"/>
        <v/>
      </c>
      <c r="N206" s="65"/>
      <c r="O206" s="65"/>
      <c r="P206" s="65"/>
      <c r="Q206" s="65"/>
      <c r="R206" s="65"/>
      <c r="S206" s="65"/>
      <c r="T206" s="65"/>
      <c r="U206" s="65"/>
      <c r="V206" s="65"/>
      <c r="W206" s="65"/>
    </row>
    <row r="207" spans="1:23" ht="20.25" thickBot="1">
      <c r="A207" s="66" t="str">
        <f>IF(ISNA(VLOOKUP($C207,BASEIS!$A$2:$G$475,3,FALSE))," ",VLOOKUP($C207,BASEIS!$A$2:$G$475,7,FALSE))</f>
        <v>http://eed.stef.teicrete.gr</v>
      </c>
      <c r="B207" s="206" t="str">
        <f t="shared" si="25"/>
        <v>i</v>
      </c>
      <c r="C207" s="72">
        <v>491</v>
      </c>
      <c r="D207" s="73" t="str">
        <f>IF(ISNA(VLOOKUP($C207,BASEIS!$A$2:$E$475,3,FALSE))," ",VLOOKUP($C207,BASEIS!$A$2:$E$475,3,FALSE))</f>
        <v>ΗΛΕΚΤΡΟΛΟΓΩΝ ΜΗΧΑΝΙΚΩΝ ΤΕ (ΗΡΑΚΛΕΙΟ)</v>
      </c>
      <c r="E207" s="74" t="str">
        <f>IF(ISNA(VLOOKUP($C207,BASEIS!$A$2:$E$475,2,FALSE))," ",VLOOKUP($C207,BASEIS!$A$2:$E$475,2,FALSE))</f>
        <v>Τ.Ε.Ι. ΚΡΗΤΗΣ</v>
      </c>
      <c r="F207" s="75">
        <f>IF(ISNA(VLOOKUP($C207,BASEIS!$A$2:$E$475,4,FALSE))," ",VLOOKUP($C207,BASEIS!$A$2:$E$475,4,FALSE))</f>
        <v>5192</v>
      </c>
      <c r="G207" s="245">
        <f>IF(ISNA(VLOOKUP($C207,BASEIS!$A$2:$E$475,5,FALSE))," ",VLOOKUP($C207,BASEIS!$A$2:$E$475,5,FALSE))</f>
        <v>7377</v>
      </c>
      <c r="H207" s="64"/>
      <c r="I207" s="71">
        <f t="shared" si="26"/>
        <v>-7377</v>
      </c>
      <c r="J207" s="172">
        <f t="shared" si="27"/>
        <v>2</v>
      </c>
      <c r="K207" s="224" t="str">
        <f t="shared" si="24"/>
        <v/>
      </c>
      <c r="N207" s="65"/>
      <c r="O207" s="65"/>
      <c r="P207" s="65"/>
      <c r="Q207" s="65"/>
      <c r="R207" s="65"/>
      <c r="S207" s="65"/>
      <c r="T207" s="65"/>
      <c r="U207" s="65"/>
      <c r="V207" s="65"/>
      <c r="W207" s="65"/>
    </row>
    <row r="208" spans="1:23" ht="20.25" thickBot="1">
      <c r="A208" s="66" t="str">
        <f>IF(ISNA(VLOOKUP($C208,BASEIS!$A$2:$G$475,3,FALSE))," ",VLOOKUP($C208,BASEIS!$A$2:$G$475,7,FALSE))</f>
        <v>http://users.teilar.gr/~maglaras/</v>
      </c>
      <c r="B208" s="206" t="str">
        <f t="shared" si="25"/>
        <v>i</v>
      </c>
      <c r="C208" s="72">
        <v>489</v>
      </c>
      <c r="D208" s="73" t="str">
        <f>IF(ISNA(VLOOKUP($C208,BASEIS!$A$2:$E$475,3,FALSE))," ",VLOOKUP($C208,BASEIS!$A$2:$E$475,3,FALSE))</f>
        <v>ΗΛΕΚΤΡΟΛΟΓΩΝ ΜΗΧΑΝΙΚΩΝ ΤΕ (ΛΑΡΙΣΑ)</v>
      </c>
      <c r="E208" s="74" t="str">
        <f>IF(ISNA(VLOOKUP($C208,BASEIS!$A$2:$E$475,2,FALSE))," ",VLOOKUP($C208,BASEIS!$A$2:$E$475,2,FALSE))</f>
        <v>Τ.Ε.Ι. ΘΕΣΣΑΛΙΑΣ</v>
      </c>
      <c r="F208" s="75">
        <f>IF(ISNA(VLOOKUP($C208,BASEIS!$A$2:$E$475,4,FALSE))," ",VLOOKUP($C208,BASEIS!$A$2:$E$475,4,FALSE))</f>
        <v>5593</v>
      </c>
      <c r="G208" s="245">
        <f>IF(ISNA(VLOOKUP($C208,BASEIS!$A$2:$E$475,5,FALSE))," ",VLOOKUP($C208,BASEIS!$A$2:$E$475,5,FALSE))</f>
        <v>7583</v>
      </c>
      <c r="H208" s="64"/>
      <c r="I208" s="71">
        <f t="shared" si="26"/>
        <v>-7583</v>
      </c>
      <c r="J208" s="172">
        <f t="shared" si="27"/>
        <v>2</v>
      </c>
      <c r="K208" s="224" t="str">
        <f t="shared" si="24"/>
        <v/>
      </c>
      <c r="N208" s="65"/>
      <c r="O208" s="65"/>
      <c r="P208" s="65"/>
      <c r="Q208" s="65"/>
      <c r="R208" s="65"/>
      <c r="S208" s="65"/>
      <c r="T208" s="65"/>
      <c r="U208" s="65"/>
      <c r="V208" s="65"/>
      <c r="W208" s="65"/>
    </row>
    <row r="209" spans="1:23" ht="20.25" thickBot="1">
      <c r="A209" s="66" t="str">
        <f>IF(ISNA(VLOOKUP($C209,BASEIS!$A$2:$G$475,3,FALSE))," ",VLOOKUP($C209,BASEIS!$A$2:$G$475,7,FALSE))</f>
        <v>https://www.teilar.gr/tmimata/tmima.php?tid=24</v>
      </c>
      <c r="B209" s="206" t="str">
        <f t="shared" si="25"/>
        <v>i</v>
      </c>
      <c r="C209" s="72">
        <v>769</v>
      </c>
      <c r="D209" s="73" t="str">
        <f>IF(ISNA(VLOOKUP($C209,BASEIS!$A$2:$E$475,3,FALSE))," ",VLOOKUP($C209,BASEIS!$A$2:$E$475,3,FALSE))</f>
        <v>ΠΟΛΙΤΙΚΩΝ ΜΗΧΑΝΙΚΩΝ ΤΕ (ΤΡΙΚΑΛΑ)</v>
      </c>
      <c r="E209" s="74" t="str">
        <f>IF(ISNA(VLOOKUP($C209,BASEIS!$A$2:$E$475,2,FALSE))," ",VLOOKUP($C209,BASEIS!$A$2:$E$475,2,FALSE))</f>
        <v>Τ.Ε.Ι. ΘΕΣΣΑΛΙΑΣ</v>
      </c>
      <c r="F209" s="75">
        <f>IF(ISNA(VLOOKUP($C209,BASEIS!$A$2:$E$475,4,FALSE))," ",VLOOKUP($C209,BASEIS!$A$2:$E$475,4,FALSE))</f>
        <v>4669</v>
      </c>
      <c r="G209" s="245">
        <f>IF(ISNA(VLOOKUP($C209,BASEIS!$A$2:$E$475,5,FALSE))," ",VLOOKUP($C209,BASEIS!$A$2:$E$475,5,FALSE))</f>
        <v>7625</v>
      </c>
      <c r="H209" s="64"/>
      <c r="I209" s="71">
        <f t="shared" si="26"/>
        <v>-7625</v>
      </c>
      <c r="J209" s="172">
        <f t="shared" si="27"/>
        <v>2</v>
      </c>
      <c r="K209" s="224" t="str">
        <f t="shared" si="24"/>
        <v/>
      </c>
      <c r="N209" s="65"/>
      <c r="O209" s="65"/>
      <c r="P209" s="65"/>
      <c r="Q209" s="65"/>
      <c r="R209" s="65"/>
      <c r="S209" s="65"/>
      <c r="T209" s="65"/>
      <c r="U209" s="65"/>
      <c r="V209" s="65"/>
      <c r="W209" s="65"/>
    </row>
    <row r="210" spans="1:23" ht="20.25" thickBot="1">
      <c r="A210" s="66" t="str">
        <f>IF(ISNA(VLOOKUP($C210,BASEIS!$A$2:$G$475,3,FALSE))," ",VLOOKUP($C210,BASEIS!$A$2:$G$475,7,FALSE))</f>
        <v>http://www.ee.teihal.gr/</v>
      </c>
      <c r="B210" s="206" t="str">
        <f t="shared" si="25"/>
        <v>i</v>
      </c>
      <c r="C210" s="72">
        <v>499</v>
      </c>
      <c r="D210" s="73" t="str">
        <f>IF(ISNA(VLOOKUP($C210,BASEIS!$A$2:$E$475,3,FALSE))," ",VLOOKUP($C210,BASEIS!$A$2:$E$475,3,FALSE))</f>
        <v>ΗΛΕΚΤΡΟΛΟΓΩΝ ΜΗΧΑΝΙΚΩΝ ΤΕ (ΧΑΛΚΙΔΑ)</v>
      </c>
      <c r="E210" s="74" t="str">
        <f>IF(ISNA(VLOOKUP($C210,BASEIS!$A$2:$E$475,2,FALSE))," ",VLOOKUP($C210,BASEIS!$A$2:$E$475,2,FALSE))</f>
        <v>Τ.Ε.Ι. ΣΤΕΡΕΑΣ ΕΛΛΑΔΑΣ</v>
      </c>
      <c r="F210" s="75">
        <f>IF(ISNA(VLOOKUP($C210,BASEIS!$A$2:$E$475,4,FALSE))," ",VLOOKUP($C210,BASEIS!$A$2:$E$475,4,FALSE))</f>
        <v>5318</v>
      </c>
      <c r="G210" s="245">
        <f>IF(ISNA(VLOOKUP($C210,BASEIS!$A$2:$E$475,5,FALSE))," ",VLOOKUP($C210,BASEIS!$A$2:$E$475,5,FALSE))</f>
        <v>7742</v>
      </c>
      <c r="H210" s="64"/>
      <c r="I210" s="71">
        <f t="shared" si="26"/>
        <v>-7742</v>
      </c>
      <c r="J210" s="172">
        <f t="shared" si="27"/>
        <v>2</v>
      </c>
      <c r="K210" s="224" t="str">
        <f t="shared" si="24"/>
        <v/>
      </c>
      <c r="N210" s="65"/>
      <c r="O210" s="65"/>
      <c r="P210" s="65"/>
      <c r="Q210" s="65"/>
      <c r="R210" s="65"/>
      <c r="S210" s="65"/>
      <c r="T210" s="65"/>
      <c r="U210" s="65"/>
      <c r="V210" s="65"/>
      <c r="W210" s="65"/>
    </row>
    <row r="211" spans="1:23" ht="20.25" thickBot="1">
      <c r="A211" s="66" t="str">
        <f>IF(ISNA(VLOOKUP($C211,BASEIS!$A$2:$G$475,3,FALSE))," ",VLOOKUP($C211,BASEIS!$A$2:$G$475,7,FALSE))</f>
        <v>https://www.teicrete.gr/el/tem/8593</v>
      </c>
      <c r="B211" s="206" t="str">
        <f t="shared" si="25"/>
        <v>i</v>
      </c>
      <c r="C211" s="72">
        <v>709</v>
      </c>
      <c r="D211" s="73" t="str">
        <f>IF(ISNA(VLOOKUP($C211,BASEIS!$A$2:$E$475,3,FALSE))," ",VLOOKUP($C211,BASEIS!$A$2:$E$475,3,FALSE))</f>
        <v>ΗΛΕΚΤΡΟΝΙΚΩΝ ΜΗΧΑΝΙΚΩΝ ΤΕ (ΧΑΝΙΑ)</v>
      </c>
      <c r="E211" s="74" t="str">
        <f>IF(ISNA(VLOOKUP($C211,BASEIS!$A$2:$E$475,2,FALSE))," ",VLOOKUP($C211,BASEIS!$A$2:$E$475,2,FALSE))</f>
        <v>Τ.Ε.Ι. ΚΡΗΤΗΣ</v>
      </c>
      <c r="F211" s="75">
        <f>IF(ISNA(VLOOKUP($C211,BASEIS!$A$2:$E$475,4,FALSE))," ",VLOOKUP($C211,BASEIS!$A$2:$E$475,4,FALSE))</f>
        <v>3756</v>
      </c>
      <c r="G211" s="245">
        <f>IF(ISNA(VLOOKUP($C211,BASEIS!$A$2:$E$475,5,FALSE))," ",VLOOKUP($C211,BASEIS!$A$2:$E$475,5,FALSE))</f>
        <v>7964</v>
      </c>
      <c r="H211" s="64"/>
      <c r="I211" s="71">
        <f t="shared" si="26"/>
        <v>-7964</v>
      </c>
      <c r="J211" s="172">
        <f t="shared" si="27"/>
        <v>2</v>
      </c>
      <c r="K211" s="224" t="str">
        <f t="shared" si="24"/>
        <v/>
      </c>
      <c r="N211" s="65"/>
      <c r="O211" s="65"/>
      <c r="P211" s="65"/>
      <c r="Q211" s="65"/>
      <c r="R211" s="65"/>
      <c r="S211" s="65"/>
      <c r="T211" s="65"/>
      <c r="U211" s="65"/>
      <c r="V211" s="65"/>
      <c r="W211" s="65"/>
    </row>
    <row r="212" spans="1:23" ht="20.25" thickBot="1">
      <c r="A212" s="66" t="str">
        <f>IF(ISNA(VLOOKUP($C212,BASEIS!$A$2:$G$475,3,FALSE))," ",VLOOKUP($C212,BASEIS!$A$2:$G$475,7,FALSE))</f>
        <v>http://www.civil.teilar.gr/</v>
      </c>
      <c r="B212" s="206" t="str">
        <f t="shared" si="25"/>
        <v>i</v>
      </c>
      <c r="C212" s="72">
        <v>451</v>
      </c>
      <c r="D212" s="73" t="str">
        <f>IF(ISNA(VLOOKUP($C212,BASEIS!$A$2:$E$475,3,FALSE))," ",VLOOKUP($C212,BASEIS!$A$2:$E$475,3,FALSE))</f>
        <v>ΠΟΛΙΤΙΚΩΝ ΜΗΧΑΝΙΚΩΝ ΤΕ (ΛΑΡΙΣΑ)</v>
      </c>
      <c r="E212" s="74" t="str">
        <f>IF(ISNA(VLOOKUP($C212,BASEIS!$A$2:$E$475,2,FALSE))," ",VLOOKUP($C212,BASEIS!$A$2:$E$475,2,FALSE))</f>
        <v>Τ.Ε.Ι. ΘΕΣΣΑΛΙΑΣ</v>
      </c>
      <c r="F212" s="75">
        <f>IF(ISNA(VLOOKUP($C212,BASEIS!$A$2:$E$475,4,FALSE))," ",VLOOKUP($C212,BASEIS!$A$2:$E$475,4,FALSE))</f>
        <v>5799</v>
      </c>
      <c r="G212" s="245">
        <f>IF(ISNA(VLOOKUP($C212,BASEIS!$A$2:$E$475,5,FALSE))," ",VLOOKUP($C212,BASEIS!$A$2:$E$475,5,FALSE))</f>
        <v>8193</v>
      </c>
      <c r="H212" s="64"/>
      <c r="I212" s="71">
        <f t="shared" si="26"/>
        <v>-8193</v>
      </c>
      <c r="J212" s="172">
        <f t="shared" si="27"/>
        <v>2</v>
      </c>
      <c r="K212" s="224" t="str">
        <f t="shared" si="24"/>
        <v/>
      </c>
      <c r="N212" s="65"/>
      <c r="O212" s="65"/>
      <c r="P212" s="65"/>
      <c r="Q212" s="65"/>
      <c r="R212" s="65"/>
      <c r="S212" s="65"/>
      <c r="T212" s="65"/>
      <c r="U212" s="65"/>
      <c r="V212" s="65"/>
      <c r="W212" s="65"/>
    </row>
    <row r="213" spans="1:23" ht="20.25" thickBot="1">
      <c r="A213" s="66" t="str">
        <f>IF(ISNA(VLOOKUP($C213,BASEIS!$A$2:$G$475,3,FALSE))," ",VLOOKUP($C213,BASEIS!$A$2:$G$475,7,FALSE))</f>
        <v>http://www.eln.teilam.gr/</v>
      </c>
      <c r="B213" s="206" t="str">
        <f t="shared" si="25"/>
        <v>i</v>
      </c>
      <c r="C213" s="72">
        <v>705</v>
      </c>
      <c r="D213" s="73" t="str">
        <f>IF(ISNA(VLOOKUP($C213,BASEIS!$A$2:$E$475,3,FALSE))," ",VLOOKUP($C213,BASEIS!$A$2:$E$475,3,FALSE))</f>
        <v>ΗΛΕΚΤΡΟΝΙΚΩΝ ΜΗΧΑΝΙΚΩΝ ΤΕ (ΛΑΜΙΑ)</v>
      </c>
      <c r="E213" s="74" t="str">
        <f>IF(ISNA(VLOOKUP($C213,BASEIS!$A$2:$E$475,2,FALSE))," ",VLOOKUP($C213,BASEIS!$A$2:$E$475,2,FALSE))</f>
        <v>Τ.Ε.Ι. ΣΤΕΡΕΑΣ ΕΛΛΑΔΑΣ</v>
      </c>
      <c r="F213" s="75">
        <f>IF(ISNA(VLOOKUP($C213,BASEIS!$A$2:$E$475,4,FALSE))," ",VLOOKUP($C213,BASEIS!$A$2:$E$475,4,FALSE))</f>
        <v>4585</v>
      </c>
      <c r="G213" s="245">
        <f>IF(ISNA(VLOOKUP($C213,BASEIS!$A$2:$E$475,5,FALSE))," ",VLOOKUP($C213,BASEIS!$A$2:$E$475,5,FALSE))</f>
        <v>8204</v>
      </c>
      <c r="H213" s="64"/>
      <c r="I213" s="71">
        <f t="shared" si="26"/>
        <v>-8204</v>
      </c>
      <c r="J213" s="172">
        <f t="shared" si="27"/>
        <v>2</v>
      </c>
      <c r="K213" s="224" t="str">
        <f t="shared" si="24"/>
        <v/>
      </c>
      <c r="N213" s="65"/>
      <c r="O213" s="65"/>
      <c r="P213" s="65"/>
      <c r="Q213" s="65"/>
      <c r="R213" s="65"/>
      <c r="S213" s="65"/>
      <c r="T213" s="65"/>
      <c r="U213" s="65"/>
      <c r="V213" s="65"/>
      <c r="W213" s="65"/>
    </row>
    <row r="214" spans="1:23" ht="20.25" thickBot="1">
      <c r="A214" s="66" t="str">
        <f>IF(ISNA(VLOOKUP($C214,BASEIS!$A$2:$G$475,3,FALSE))," ",VLOOKUP($C214,BASEIS!$A$2:$G$475,7,FALSE))</f>
        <v>http://www.teleinfom.teiep.gr/</v>
      </c>
      <c r="B214" s="206" t="str">
        <f t="shared" si="25"/>
        <v>i</v>
      </c>
      <c r="C214" s="72">
        <v>710</v>
      </c>
      <c r="D214" s="73" t="str">
        <f>IF(ISNA(VLOOKUP($C214,BASEIS!$A$2:$E$475,3,FALSE))," ",VLOOKUP($C214,BASEIS!$A$2:$E$475,3,FALSE))</f>
        <v>ΜΗΧΑΝΙΚΩΝ ΠΛΗΡΟΦΟΡΙΚΗΣ ΤΕ (ΑΡΤΑ)</v>
      </c>
      <c r="E214" s="74" t="str">
        <f>IF(ISNA(VLOOKUP($C214,BASEIS!$A$2:$E$475,2,FALSE))," ",VLOOKUP($C214,BASEIS!$A$2:$E$475,2,FALSE))</f>
        <v>Τ.Ε.Ι. ΗΠΕΙΡΟΥ</v>
      </c>
      <c r="F214" s="75">
        <f>IF(ISNA(VLOOKUP($C214,BASEIS!$A$2:$E$475,4,FALSE))," ",VLOOKUP($C214,BASEIS!$A$2:$E$475,4,FALSE))</f>
        <v>7966</v>
      </c>
      <c r="G214" s="245">
        <f>IF(ISNA(VLOOKUP($C214,BASEIS!$A$2:$E$475,5,FALSE))," ",VLOOKUP($C214,BASEIS!$A$2:$E$475,5,FALSE))</f>
        <v>8221</v>
      </c>
      <c r="H214" s="64"/>
      <c r="I214" s="71">
        <f t="shared" si="26"/>
        <v>-8221</v>
      </c>
      <c r="J214" s="172">
        <f t="shared" si="27"/>
        <v>2</v>
      </c>
      <c r="K214" s="224" t="str">
        <f t="shared" si="24"/>
        <v/>
      </c>
      <c r="N214" s="65"/>
      <c r="O214" s="65"/>
      <c r="P214" s="65"/>
      <c r="Q214" s="65"/>
      <c r="R214" s="65"/>
      <c r="S214" s="65"/>
      <c r="T214" s="65"/>
      <c r="U214" s="65"/>
      <c r="V214" s="65"/>
      <c r="W214" s="65"/>
    </row>
    <row r="215" spans="1:23" ht="20.25" thickBot="1">
      <c r="A215" s="66" t="str">
        <f>IF(ISNA(VLOOKUP($C215,BASEIS!$A$2:$G$475,3,FALSE))," ",VLOOKUP($C215,BASEIS!$A$2:$G$475,7,FALSE))</f>
        <v>http://www.teihal.gr/mec/welcome.asp</v>
      </c>
      <c r="B215" s="206" t="str">
        <f t="shared" si="25"/>
        <v>i</v>
      </c>
      <c r="C215" s="72">
        <v>479</v>
      </c>
      <c r="D215" s="73" t="str">
        <f>IF(ISNA(VLOOKUP($C215,BASEIS!$A$2:$E$475,3,FALSE))," ",VLOOKUP($C215,BASEIS!$A$2:$E$475,3,FALSE))</f>
        <v>ΜΗΧΑΝΟΛΟΓΩΝ ΜΗΧΑΝΙΚΩΝ ΤΕ (ΧΑΛΚΙΔΑ)</v>
      </c>
      <c r="E215" s="74" t="str">
        <f>IF(ISNA(VLOOKUP($C215,BASEIS!$A$2:$E$475,2,FALSE))," ",VLOOKUP($C215,BASEIS!$A$2:$E$475,2,FALSE))</f>
        <v>Τ.Ε.Ι. ΣΤΕΡΕΑΣ ΕΛΛΑΔΑΣ</v>
      </c>
      <c r="F215" s="75">
        <f>IF(ISNA(VLOOKUP($C215,BASEIS!$A$2:$E$475,4,FALSE))," ",VLOOKUP($C215,BASEIS!$A$2:$E$475,4,FALSE))</f>
        <v>6759</v>
      </c>
      <c r="G215" s="245">
        <f>IF(ISNA(VLOOKUP($C215,BASEIS!$A$2:$E$475,5,FALSE))," ",VLOOKUP($C215,BASEIS!$A$2:$E$475,5,FALSE))</f>
        <v>8255</v>
      </c>
      <c r="H215" s="64"/>
      <c r="I215" s="71">
        <f t="shared" si="26"/>
        <v>-8255</v>
      </c>
      <c r="J215" s="172">
        <f t="shared" si="27"/>
        <v>2</v>
      </c>
      <c r="K215" s="224" t="str">
        <f t="shared" si="24"/>
        <v/>
      </c>
      <c r="N215" s="65"/>
      <c r="O215" s="65"/>
      <c r="P215" s="65"/>
      <c r="Q215" s="65"/>
      <c r="R215" s="65"/>
      <c r="S215" s="65"/>
      <c r="T215" s="65"/>
      <c r="U215" s="65"/>
      <c r="V215" s="65"/>
      <c r="W215" s="65"/>
    </row>
    <row r="216" spans="1:23" ht="20.25" thickBot="1">
      <c r="A216" s="66" t="str">
        <f>IF(ISNA(VLOOKUP($C216,BASEIS!$A$2:$G$475,3,FALSE))," ",VLOOKUP($C216,BASEIS!$A$2:$G$475,7,FALSE))</f>
        <v>http://engineering.teiser.gr/</v>
      </c>
      <c r="B216" s="206" t="str">
        <f t="shared" si="25"/>
        <v>i</v>
      </c>
      <c r="C216" s="72">
        <v>475</v>
      </c>
      <c r="D216" s="73" t="str">
        <f>IF(ISNA(VLOOKUP($C216,BASEIS!$A$2:$E$475,3,FALSE))," ",VLOOKUP($C216,BASEIS!$A$2:$E$475,3,FALSE))</f>
        <v>ΜΗΧΑΝΟΛΟΓΩΝ ΜΗΧΑΝΙΚΩΝ ΤΕ (ΣΕΡΡΕΣ)</v>
      </c>
      <c r="E216" s="74" t="str">
        <f>IF(ISNA(VLOOKUP($C216,BASEIS!$A$2:$E$475,2,FALSE))," ",VLOOKUP($C216,BASEIS!$A$2:$E$475,2,FALSE))</f>
        <v>Τ.Ε.Ι. ΚΕΝΤΡΙΚΗΣ ΜΑΚΕΔΟΝΙΑΣ</v>
      </c>
      <c r="F216" s="75">
        <f>IF(ISNA(VLOOKUP($C216,BASEIS!$A$2:$E$475,4,FALSE))," ",VLOOKUP($C216,BASEIS!$A$2:$E$475,4,FALSE))</f>
        <v>6508</v>
      </c>
      <c r="G216" s="245">
        <f>IF(ISNA(VLOOKUP($C216,BASEIS!$A$2:$E$475,5,FALSE))," ",VLOOKUP($C216,BASEIS!$A$2:$E$475,5,FALSE))</f>
        <v>8297</v>
      </c>
      <c r="H216" s="64"/>
      <c r="I216" s="71">
        <f t="shared" si="26"/>
        <v>-8297</v>
      </c>
      <c r="J216" s="172">
        <f t="shared" si="27"/>
        <v>2</v>
      </c>
      <c r="K216" s="224" t="str">
        <f t="shared" si="24"/>
        <v/>
      </c>
      <c r="N216" s="65"/>
      <c r="O216" s="65"/>
      <c r="P216" s="65"/>
      <c r="Q216" s="65"/>
      <c r="R216" s="65"/>
      <c r="S216" s="65"/>
      <c r="T216" s="65"/>
      <c r="U216" s="65"/>
      <c r="V216" s="65"/>
      <c r="W216" s="65"/>
    </row>
    <row r="217" spans="1:23" ht="20.25" thickBot="1">
      <c r="A217" s="66" t="str">
        <f>IF(ISNA(VLOOKUP($C217,BASEIS!$A$2:$G$475,3,FALSE))," ",VLOOKUP($C217,BASEIS!$A$2:$G$475,7,FALSE))</f>
        <v>http://www.mech.teilar.gr/</v>
      </c>
      <c r="B217" s="206" t="str">
        <f t="shared" si="25"/>
        <v>i</v>
      </c>
      <c r="C217" s="72">
        <v>467</v>
      </c>
      <c r="D217" s="73" t="str">
        <f>IF(ISNA(VLOOKUP($C217,BASEIS!$A$2:$E$475,3,FALSE))," ",VLOOKUP($C217,BASEIS!$A$2:$E$475,3,FALSE))</f>
        <v>ΜΗΧΑΝΟΛΟΓΩΝ ΜΗΧΑΝΙΚΩΝ ΤΕ (ΛΑΡΙΣΑ)</v>
      </c>
      <c r="E217" s="74" t="str">
        <f>IF(ISNA(VLOOKUP($C217,BASEIS!$A$2:$E$475,2,FALSE))," ",VLOOKUP($C217,BASEIS!$A$2:$E$475,2,FALSE))</f>
        <v>Τ.Ε.Ι. ΘΕΣΣΑΛΙΑΣ</v>
      </c>
      <c r="F217" s="75">
        <f>IF(ISNA(VLOOKUP($C217,BASEIS!$A$2:$E$475,4,FALSE))," ",VLOOKUP($C217,BASEIS!$A$2:$E$475,4,FALSE))</f>
        <v>7053</v>
      </c>
      <c r="G217" s="245">
        <f>IF(ISNA(VLOOKUP($C217,BASEIS!$A$2:$E$475,5,FALSE))," ",VLOOKUP($C217,BASEIS!$A$2:$E$475,5,FALSE))</f>
        <v>8366</v>
      </c>
      <c r="H217" s="64"/>
      <c r="I217" s="71">
        <f t="shared" si="26"/>
        <v>-8366</v>
      </c>
      <c r="J217" s="172">
        <f t="shared" si="27"/>
        <v>2</v>
      </c>
      <c r="K217" s="224" t="str">
        <f t="shared" si="24"/>
        <v/>
      </c>
      <c r="N217" s="65"/>
      <c r="O217" s="65"/>
      <c r="P217" s="65"/>
      <c r="Q217" s="65"/>
      <c r="R217" s="65"/>
      <c r="S217" s="65"/>
      <c r="T217" s="65"/>
      <c r="U217" s="65"/>
      <c r="V217" s="65"/>
      <c r="W217" s="65"/>
    </row>
    <row r="218" spans="1:23" ht="20.25" thickBot="1">
      <c r="A218" s="66" t="str">
        <f>IF(ISNA(VLOOKUP($C218,BASEIS!$A$2:$G$475,3,FALSE))," ",VLOOKUP($C218,BASEIS!$A$2:$G$475,7,FALSE))</f>
        <v>http://www.ele.teipat.gr/</v>
      </c>
      <c r="B218" s="206" t="str">
        <f t="shared" si="25"/>
        <v>i</v>
      </c>
      <c r="C218" s="72">
        <v>487</v>
      </c>
      <c r="D218" s="73" t="str">
        <f>IF(ISNA(VLOOKUP($C218,BASEIS!$A$2:$E$475,3,FALSE))," ",VLOOKUP($C218,BASEIS!$A$2:$E$475,3,FALSE))</f>
        <v>ΗΛΕΚΤΡΟΛΟΓΩΝ ΜΗΧΑΝΙΚΩΝ ΤΕ (ΠΑΤΡΑ)</v>
      </c>
      <c r="E218" s="74" t="str">
        <f>IF(ISNA(VLOOKUP($C218,BASEIS!$A$2:$E$475,2,FALSE))," ",VLOOKUP($C218,BASEIS!$A$2:$E$475,2,FALSE))</f>
        <v>Τ.Ε.Ι. ΔΥΤΙΚΗΣ ΕΛΛΑΔΑΣ</v>
      </c>
      <c r="F218" s="75">
        <f>IF(ISNA(VLOOKUP($C218,BASEIS!$A$2:$E$475,4,FALSE))," ",VLOOKUP($C218,BASEIS!$A$2:$E$475,4,FALSE))</f>
        <v>6229</v>
      </c>
      <c r="G218" s="245">
        <f>IF(ISNA(VLOOKUP($C218,BASEIS!$A$2:$E$475,5,FALSE))," ",VLOOKUP($C218,BASEIS!$A$2:$E$475,5,FALSE))</f>
        <v>8376</v>
      </c>
      <c r="H218" s="64"/>
      <c r="I218" s="71">
        <f t="shared" si="26"/>
        <v>-8376</v>
      </c>
      <c r="J218" s="172">
        <f t="shared" si="27"/>
        <v>2</v>
      </c>
      <c r="K218" s="224" t="str">
        <f t="shared" si="24"/>
        <v/>
      </c>
      <c r="N218" s="65"/>
      <c r="O218" s="65"/>
      <c r="P218" s="65"/>
      <c r="Q218" s="65"/>
      <c r="R218" s="65"/>
      <c r="S218" s="65"/>
      <c r="T218" s="65"/>
      <c r="U218" s="65"/>
      <c r="V218" s="65"/>
      <c r="W218" s="65"/>
    </row>
    <row r="219" spans="1:23" ht="20.25" thickBot="1">
      <c r="A219" s="66" t="str">
        <f>IF(ISNA(VLOOKUP($C219,BASEIS!$A$2:$G$475,3,FALSE))," ",VLOOKUP($C219,BASEIS!$A$2:$G$475,7,FALSE))</f>
        <v>http://kastoria.teikoz.gr/inf</v>
      </c>
      <c r="B219" s="206" t="str">
        <f t="shared" si="25"/>
        <v>i</v>
      </c>
      <c r="C219" s="72">
        <v>735</v>
      </c>
      <c r="D219" s="73" t="str">
        <f>IF(ISNA(VLOOKUP($C219,BASEIS!$A$2:$E$475,3,FALSE))," ",VLOOKUP($C219,BASEIS!$A$2:$E$475,3,FALSE))</f>
        <v>ΜΗΧΑΝΙΚΩΝ ΠΛΗΡΟΦΟΡΙΚΗΣ ΤΕ (ΚΑΣΤΟΡΙΑ)</v>
      </c>
      <c r="E219" s="74" t="str">
        <f>IF(ISNA(VLOOKUP($C219,BASEIS!$A$2:$E$475,2,FALSE))," ",VLOOKUP($C219,BASEIS!$A$2:$E$475,2,FALSE))</f>
        <v>Τ.Ε.Ι. ΔΥΤΙΚΗΣ ΜΑΚΕΔΟΝΙΑΣ</v>
      </c>
      <c r="F219" s="75">
        <f>IF(ISNA(VLOOKUP($C219,BASEIS!$A$2:$E$475,4,FALSE))," ",VLOOKUP($C219,BASEIS!$A$2:$E$475,4,FALSE))</f>
        <v>8076</v>
      </c>
      <c r="G219" s="245">
        <f>IF(ISNA(VLOOKUP($C219,BASEIS!$A$2:$E$475,5,FALSE))," ",VLOOKUP($C219,BASEIS!$A$2:$E$475,5,FALSE))</f>
        <v>8513</v>
      </c>
      <c r="H219" s="64"/>
      <c r="I219" s="71">
        <f t="shared" si="26"/>
        <v>-8513</v>
      </c>
      <c r="J219" s="172">
        <f t="shared" si="27"/>
        <v>2</v>
      </c>
      <c r="K219" s="224" t="str">
        <f t="shared" si="24"/>
        <v/>
      </c>
      <c r="N219" s="65"/>
      <c r="O219" s="65"/>
      <c r="P219" s="65"/>
      <c r="Q219" s="65"/>
      <c r="R219" s="65"/>
      <c r="S219" s="65"/>
      <c r="T219" s="65"/>
      <c r="U219" s="65"/>
      <c r="V219" s="65"/>
      <c r="W219" s="65"/>
    </row>
    <row r="220" spans="1:23" ht="20.25" thickBot="1">
      <c r="A220" s="66" t="str">
        <f>IF(ISNA(VLOOKUP($C220,BASEIS!$A$2:$G$475,3,FALSE))," ",VLOOKUP($C220,BASEIS!$A$2:$G$475,7,FALSE))</f>
        <v>https://www.teicrete.gr/el/tmm/7772</v>
      </c>
      <c r="B220" s="206" t="str">
        <f t="shared" si="25"/>
        <v>i</v>
      </c>
      <c r="C220" s="72">
        <v>767</v>
      </c>
      <c r="D220" s="73" t="str">
        <f>IF(ISNA(VLOOKUP($C220,BASEIS!$A$2:$E$475,3,FALSE))," ",VLOOKUP($C220,BASEIS!$A$2:$E$475,3,FALSE))</f>
        <v>ΜΗΧΑΝΟΛΟΓΩΝ ΜΗΧΑΝΙΚΩΝ ΤΕ (ΗΡΑΚΛΕΙΟ)</v>
      </c>
      <c r="E220" s="74" t="str">
        <f>IF(ISNA(VLOOKUP($C220,BASEIS!$A$2:$E$475,2,FALSE))," ",VLOOKUP($C220,BASEIS!$A$2:$E$475,2,FALSE))</f>
        <v>Τ.Ε.Ι. ΚΡΗΤΗΣ</v>
      </c>
      <c r="F220" s="75">
        <f>IF(ISNA(VLOOKUP($C220,BASEIS!$A$2:$E$475,4,FALSE))," ",VLOOKUP($C220,BASEIS!$A$2:$E$475,4,FALSE))</f>
        <v>7131</v>
      </c>
      <c r="G220" s="245">
        <f>IF(ISNA(VLOOKUP($C220,BASEIS!$A$2:$E$475,5,FALSE))," ",VLOOKUP($C220,BASEIS!$A$2:$E$475,5,FALSE))</f>
        <v>8583</v>
      </c>
      <c r="H220" s="64"/>
      <c r="I220" s="71">
        <f t="shared" si="26"/>
        <v>-8583</v>
      </c>
      <c r="J220" s="172">
        <f t="shared" si="27"/>
        <v>2</v>
      </c>
      <c r="K220" s="224" t="str">
        <f t="shared" ref="K220:K251" si="28">IF(G220=0,"ΝΕΑ ΣΧΟΛΗ","")</f>
        <v/>
      </c>
      <c r="N220" s="65"/>
      <c r="O220" s="65"/>
      <c r="P220" s="65"/>
      <c r="Q220" s="65"/>
      <c r="R220" s="65"/>
      <c r="S220" s="65"/>
      <c r="T220" s="65"/>
      <c r="U220" s="65"/>
      <c r="V220" s="65"/>
      <c r="W220" s="65"/>
    </row>
    <row r="221" spans="1:23" ht="20.25" thickBot="1">
      <c r="A221" s="66" t="str">
        <f>IF(ISNA(VLOOKUP($C221,BASEIS!$A$2:$G$475,3,FALSE))," ",VLOOKUP($C221,BASEIS!$A$2:$G$475,7,FALSE))</f>
        <v>http://www.sparti.teikal.gr/</v>
      </c>
      <c r="B221" s="206" t="str">
        <f t="shared" ref="B221:B252" si="29">HYPERLINK(A221,"i")</f>
        <v>i</v>
      </c>
      <c r="C221" s="72">
        <v>529</v>
      </c>
      <c r="D221" s="73" t="str">
        <f>IF(ISNA(VLOOKUP($C221,BASEIS!$A$2:$E$475,3,FALSE))," ",VLOOKUP($C221,BASEIS!$A$2:$E$475,3,FALSE))</f>
        <v>ΜΗΧΑΝΙΚΩΝ ΠΛΗΡΟΦΟΡΙΚΗΣ ΤΕ (ΣΠΑΡΤΗ)</v>
      </c>
      <c r="E221" s="74" t="str">
        <f>IF(ISNA(VLOOKUP($C221,BASEIS!$A$2:$E$475,2,FALSE))," ",VLOOKUP($C221,BASEIS!$A$2:$E$475,2,FALSE))</f>
        <v>Τ.Ε.Ι. ΠΕΛΟΠΟΝΝΗΣΟΥ</v>
      </c>
      <c r="F221" s="75">
        <f>IF(ISNA(VLOOKUP($C221,BASEIS!$A$2:$E$475,4,FALSE))," ",VLOOKUP($C221,BASEIS!$A$2:$E$475,4,FALSE))</f>
        <v>8829</v>
      </c>
      <c r="G221" s="245">
        <f>IF(ISNA(VLOOKUP($C221,BASEIS!$A$2:$E$475,5,FALSE))," ",VLOOKUP($C221,BASEIS!$A$2:$E$475,5,FALSE))</f>
        <v>8619</v>
      </c>
      <c r="H221" s="64"/>
      <c r="I221" s="71">
        <f t="shared" ref="I221:I252" si="30">$F$2-G221</f>
        <v>-8619</v>
      </c>
      <c r="J221" s="172">
        <f t="shared" ref="J221:J252" si="31">IF(I221&gt;=0,1,2)</f>
        <v>2</v>
      </c>
      <c r="K221" s="224" t="str">
        <f t="shared" si="28"/>
        <v/>
      </c>
      <c r="N221" s="65"/>
      <c r="O221" s="65"/>
      <c r="P221" s="65"/>
      <c r="Q221" s="65"/>
      <c r="R221" s="65"/>
      <c r="S221" s="65"/>
      <c r="T221" s="65"/>
      <c r="U221" s="65"/>
      <c r="V221" s="65"/>
      <c r="W221" s="65"/>
    </row>
    <row r="222" spans="1:23" ht="20.25" thickBot="1">
      <c r="A222" s="66" t="str">
        <f>IF(ISNA(VLOOKUP($C222,BASEIS!$A$2:$G$475,3,FALSE))," ",VLOOKUP($C222,BASEIS!$A$2:$G$475,7,FALSE))</f>
        <v>http://www.aut.teihal.gr/</v>
      </c>
      <c r="B222" s="206" t="str">
        <f t="shared" si="29"/>
        <v>i</v>
      </c>
      <c r="C222" s="72">
        <v>722</v>
      </c>
      <c r="D222" s="73" t="str">
        <f>IF(ISNA(VLOOKUP($C222,BASEIS!$A$2:$E$475,3,FALSE))," ",VLOOKUP($C222,BASEIS!$A$2:$E$475,3,FALSE))</f>
        <v>ΜΗΧΑΝΙΚΩΝ ΑΥΤΟΜΑΤΙΣΜΟΥ ΤΕ (ΧΑΛΚΙΔΑ)</v>
      </c>
      <c r="E222" s="74" t="str">
        <f>IF(ISNA(VLOOKUP($C222,BASEIS!$A$2:$E$475,2,FALSE))," ",VLOOKUP($C222,BASEIS!$A$2:$E$475,2,FALSE))</f>
        <v>Τ.Ε.Ι. ΣΤΕΡΕΑΣ ΕΛΛΑΔΑΣ</v>
      </c>
      <c r="F222" s="75">
        <f>IF(ISNA(VLOOKUP($C222,BASEIS!$A$2:$E$475,4,FALSE))," ",VLOOKUP($C222,BASEIS!$A$2:$E$475,4,FALSE))</f>
        <v>5802</v>
      </c>
      <c r="G222" s="245">
        <f>IF(ISNA(VLOOKUP($C222,BASEIS!$A$2:$E$475,5,FALSE))," ",VLOOKUP($C222,BASEIS!$A$2:$E$475,5,FALSE))</f>
        <v>8889</v>
      </c>
      <c r="H222" s="64"/>
      <c r="I222" s="71">
        <f t="shared" si="30"/>
        <v>-8889</v>
      </c>
      <c r="J222" s="172">
        <f t="shared" si="31"/>
        <v>2</v>
      </c>
      <c r="K222" s="224" t="str">
        <f t="shared" si="28"/>
        <v/>
      </c>
      <c r="N222" s="65"/>
      <c r="O222" s="65"/>
      <c r="P222" s="65"/>
      <c r="Q222" s="65"/>
      <c r="R222" s="65"/>
      <c r="S222" s="65"/>
      <c r="T222" s="65"/>
      <c r="U222" s="65"/>
      <c r="V222" s="65"/>
      <c r="W222" s="65"/>
    </row>
    <row r="223" spans="1:23" ht="20.25" thickBot="1">
      <c r="A223" s="66" t="str">
        <f>IF(ISNA(VLOOKUP($C223,BASEIS!$A$2:$G$475,3,FALSE))," ",VLOOKUP($C223,BASEIS!$A$2:$G$475,7,FALSE))</f>
        <v>http://www.tesyd.teimes.gr/w/</v>
      </c>
      <c r="B223" s="206" t="str">
        <f t="shared" si="29"/>
        <v>i</v>
      </c>
      <c r="C223" s="72">
        <v>736</v>
      </c>
      <c r="D223" s="73" t="str">
        <f>IF(ISNA(VLOOKUP($C223,BASEIS!$A$2:$E$475,3,FALSE))," ",VLOOKUP($C223,BASEIS!$A$2:$E$475,3,FALSE))</f>
        <v>ΜΗΧΑΝΙΚΩΝ ΠΛΗΡΟΦΟΡΙΚΗΣ ΤΕ (ΝΑΥΠΑΚΤΟΣ)</v>
      </c>
      <c r="E223" s="74" t="str">
        <f>IF(ISNA(VLOOKUP($C223,BASEIS!$A$2:$E$475,2,FALSE))," ",VLOOKUP($C223,BASEIS!$A$2:$E$475,2,FALSE))</f>
        <v>Τ.Ε.Ι. ΔΥΤΙΚΗΣ ΕΛΛΑΔΑΣ</v>
      </c>
      <c r="F223" s="75">
        <f>IF(ISNA(VLOOKUP($C223,BASEIS!$A$2:$E$475,4,FALSE))," ",VLOOKUP($C223,BASEIS!$A$2:$E$475,4,FALSE))</f>
        <v>9227</v>
      </c>
      <c r="G223" s="245">
        <f>IF(ISNA(VLOOKUP($C223,BASEIS!$A$2:$E$475,5,FALSE))," ",VLOOKUP($C223,BASEIS!$A$2:$E$475,5,FALSE))</f>
        <v>8890</v>
      </c>
      <c r="H223" s="64"/>
      <c r="I223" s="71">
        <f t="shared" si="30"/>
        <v>-8890</v>
      </c>
      <c r="J223" s="172">
        <f t="shared" si="31"/>
        <v>2</v>
      </c>
      <c r="K223" s="224" t="str">
        <f t="shared" si="28"/>
        <v/>
      </c>
      <c r="N223" s="65"/>
      <c r="O223" s="65"/>
      <c r="P223" s="65"/>
      <c r="Q223" s="65"/>
      <c r="R223" s="65"/>
      <c r="S223" s="65"/>
      <c r="T223" s="65"/>
      <c r="U223" s="65"/>
      <c r="V223" s="65"/>
      <c r="W223" s="65"/>
    </row>
    <row r="224" spans="1:23" ht="20.25" thickBot="1">
      <c r="A224" s="66" t="str">
        <f>IF(ISNA(VLOOKUP($C224,BASEIS!$A$2:$G$475,3,FALSE))," ",VLOOKUP($C224,BASEIS!$A$2:$G$475,7,FALSE))</f>
        <v>http://civil.teiwest.gr/</v>
      </c>
      <c r="B224" s="206" t="str">
        <f t="shared" si="29"/>
        <v>i</v>
      </c>
      <c r="C224" s="72">
        <v>768</v>
      </c>
      <c r="D224" s="73" t="str">
        <f>IF(ISNA(VLOOKUP($C224,BASEIS!$A$2:$E$475,3,FALSE))," ",VLOOKUP($C224,BASEIS!$A$2:$E$475,3,FALSE))</f>
        <v>ΠΟΛΙΤΙΚΩΝ ΜΗΧΑΝΙΚΩΝ ΤΕ (ΠΑΤΡΑ)</v>
      </c>
      <c r="E224" s="74" t="str">
        <f>IF(ISNA(VLOOKUP($C224,BASEIS!$A$2:$E$475,2,FALSE))," ",VLOOKUP($C224,BASEIS!$A$2:$E$475,2,FALSE))</f>
        <v>Τ.Ε.Ι. ΔΥΤΙΚΗΣ ΕΛΛΑΔΑΣ</v>
      </c>
      <c r="F224" s="75">
        <f>IF(ISNA(VLOOKUP($C224,BASEIS!$A$2:$E$475,4,FALSE))," ",VLOOKUP($C224,BASEIS!$A$2:$E$475,4,FALSE))</f>
        <v>7477</v>
      </c>
      <c r="G224" s="245">
        <f>IF(ISNA(VLOOKUP($C224,BASEIS!$A$2:$E$475,5,FALSE))," ",VLOOKUP($C224,BASEIS!$A$2:$E$475,5,FALSE))</f>
        <v>8939</v>
      </c>
      <c r="H224" s="64"/>
      <c r="I224" s="71">
        <f t="shared" si="30"/>
        <v>-8939</v>
      </c>
      <c r="J224" s="172">
        <f t="shared" si="31"/>
        <v>2</v>
      </c>
      <c r="K224" s="224" t="str">
        <f t="shared" si="28"/>
        <v/>
      </c>
      <c r="N224" s="65"/>
      <c r="O224" s="65"/>
      <c r="P224" s="65"/>
      <c r="Q224" s="65"/>
      <c r="R224" s="65"/>
      <c r="S224" s="65"/>
      <c r="T224" s="65"/>
      <c r="U224" s="65"/>
      <c r="V224" s="65"/>
      <c r="W224" s="65"/>
    </row>
    <row r="225" spans="1:23" ht="20.25" thickBot="1">
      <c r="A225" s="66" t="str">
        <f>IF(ISNA(VLOOKUP($C225,BASEIS!$A$2:$G$475,3,FALSE))," ",VLOOKUP($C225,BASEIS!$A$2:$G$475,7,FALSE))</f>
        <v>http://aero.teiste.gr/</v>
      </c>
      <c r="B225" s="206" t="str">
        <f t="shared" si="29"/>
        <v>i</v>
      </c>
      <c r="C225" s="72">
        <v>737</v>
      </c>
      <c r="D225" s="73" t="str">
        <f>IF(ISNA(VLOOKUP($C225,BASEIS!$A$2:$E$475,3,FALSE))," ",VLOOKUP($C225,BASEIS!$A$2:$E$475,3,FALSE))</f>
        <v>ΜΗΧΑΝΙΚΩΝ ΤΕΧΝΟΛΟΓΙΑΣ ΑΕΡΟΣΚΑΦΩΝ ΤΕ (ΧΑΛΚΙΔΑ)</v>
      </c>
      <c r="E225" s="74" t="str">
        <f>IF(ISNA(VLOOKUP($C225,BASEIS!$A$2:$E$475,2,FALSE))," ",VLOOKUP($C225,BASEIS!$A$2:$E$475,2,FALSE))</f>
        <v>Τ.Ε.Ι. ΣΤΕΡΕΑΣ ΕΛΛΑΔΑΣ</v>
      </c>
      <c r="F225" s="75">
        <f>IF(ISNA(VLOOKUP($C225,BASEIS!$A$2:$E$475,4,FALSE))," ",VLOOKUP($C225,BASEIS!$A$2:$E$475,4,FALSE))</f>
        <v>8018</v>
      </c>
      <c r="G225" s="245">
        <f>IF(ISNA(VLOOKUP($C225,BASEIS!$A$2:$E$475,5,FALSE))," ",VLOOKUP($C225,BASEIS!$A$2:$E$475,5,FALSE))</f>
        <v>9151</v>
      </c>
      <c r="H225" s="64"/>
      <c r="I225" s="71">
        <f t="shared" si="30"/>
        <v>-9151</v>
      </c>
      <c r="J225" s="172">
        <f t="shared" si="31"/>
        <v>2</v>
      </c>
      <c r="K225" s="224" t="str">
        <f t="shared" si="28"/>
        <v/>
      </c>
      <c r="N225" s="65"/>
      <c r="O225" s="65"/>
      <c r="P225" s="65"/>
      <c r="Q225" s="65"/>
      <c r="R225" s="65"/>
      <c r="S225" s="65"/>
      <c r="T225" s="65"/>
      <c r="U225" s="65"/>
      <c r="V225" s="65"/>
      <c r="W225" s="65"/>
    </row>
    <row r="226" spans="1:23" ht="20.25" thickBot="1">
      <c r="A226" s="66" t="str">
        <f>IF(ISNA(VLOOKUP($C226,BASEIS!$A$2:$G$475,3,FALSE))," ",VLOOKUP($C226,BASEIS!$A$2:$G$475,7,FALSE))</f>
        <v>http://www.vt.teithe.gr/</v>
      </c>
      <c r="B226" s="206" t="str">
        <f t="shared" si="29"/>
        <v>i</v>
      </c>
      <c r="C226" s="72">
        <v>516</v>
      </c>
      <c r="D226" s="73" t="str">
        <f>IF(ISNA(VLOOKUP($C226,BASEIS!$A$2:$E$475,3,FALSE))," ",VLOOKUP($C226,BASEIS!$A$2:$E$475,3,FALSE))</f>
        <v>ΜΗΧΑΝΟΛΟΓΩΝ ΟΧΗΜΑΤΩΝ ΤΕ (ΘΕΣΣΑΛΟΝΙΚΗ)</v>
      </c>
      <c r="E226" s="74" t="str">
        <f>IF(ISNA(VLOOKUP($C226,BASEIS!$A$2:$E$475,2,FALSE))," ",VLOOKUP($C226,BASEIS!$A$2:$E$475,2,FALSE))</f>
        <v>ΑΛΕΞΑΝΔΡΕΙΟ Τ.Ε.Ι. ΘΕΣΣΑΛΟΝΙΚΗΣ</v>
      </c>
      <c r="F226" s="75">
        <f>IF(ISNA(VLOOKUP($C226,BASEIS!$A$2:$E$475,4,FALSE))," ",VLOOKUP($C226,BASEIS!$A$2:$E$475,4,FALSE))</f>
        <v>8426</v>
      </c>
      <c r="G226" s="245">
        <f>IF(ISNA(VLOOKUP($C226,BASEIS!$A$2:$E$475,5,FALSE))," ",VLOOKUP($C226,BASEIS!$A$2:$E$475,5,FALSE))</f>
        <v>9459</v>
      </c>
      <c r="H226" s="64"/>
      <c r="I226" s="71">
        <f t="shared" si="30"/>
        <v>-9459</v>
      </c>
      <c r="J226" s="172">
        <f t="shared" si="31"/>
        <v>2</v>
      </c>
      <c r="K226" s="224" t="str">
        <f t="shared" si="28"/>
        <v/>
      </c>
      <c r="N226" s="65"/>
      <c r="O226" s="65"/>
      <c r="P226" s="65"/>
      <c r="Q226" s="65"/>
      <c r="R226" s="65"/>
      <c r="S226" s="65"/>
      <c r="T226" s="65"/>
      <c r="U226" s="65"/>
      <c r="V226" s="65"/>
      <c r="W226" s="65"/>
    </row>
    <row r="227" spans="1:23" ht="26.25" thickBot="1">
      <c r="A227" s="66" t="str">
        <f>IF(ISNA(VLOOKUP($C227,BASEIS!$A$2:$G$475,3,FALSE))," ",VLOOKUP($C227,BASEIS!$A$2:$G$475,7,FALSE))</f>
        <v>http://www.tg.teiath.gr/topografias/index_el.html</v>
      </c>
      <c r="B227" s="206" t="str">
        <f t="shared" si="29"/>
        <v>i</v>
      </c>
      <c r="C227" s="72">
        <v>509</v>
      </c>
      <c r="D227" s="73" t="str">
        <f>IF(ISNA(VLOOKUP($C227,BASEIS!$A$2:$E$475,3,FALSE))," ",VLOOKUP($C227,BASEIS!$A$2:$E$475,3,FALSE))</f>
        <v>ΠΟΛΙΤΙΚΩΝ ΜΗΧΑΝΙΚΩΝ ΤΕ ΚΑΙ ΜΗΧΑΝΙΚΩΝ ΤΟΠΟΓΡΑΦΙΑΣ ΚΑΙ ΓΕΩΠΛΗΡΟΦΟΡΙΚΗΣ ΤΕ (ΑΘΗΝΑ) - ΜΗΧΑΝΙΚΩΝ ΤΟΠΟΓΡΑΦΙΑΣ ΚΑΙ ΓΕΩΠΛΗΡΟΦΟΡΙΚΗΣ ΤΕ</v>
      </c>
      <c r="E227" s="74" t="str">
        <f>IF(ISNA(VLOOKUP($C227,BASEIS!$A$2:$E$475,2,FALSE))," ",VLOOKUP($C227,BASEIS!$A$2:$E$475,2,FALSE))</f>
        <v>Τ.Ε.Ι. ΑΘΗΝΑΣ</v>
      </c>
      <c r="F227" s="75">
        <f>IF(ISNA(VLOOKUP($C227,BASEIS!$A$2:$E$475,4,FALSE))," ",VLOOKUP($C227,BASEIS!$A$2:$E$475,4,FALSE))</f>
        <v>8066</v>
      </c>
      <c r="G227" s="245">
        <f>IF(ISNA(VLOOKUP($C227,BASEIS!$A$2:$E$475,5,FALSE))," ",VLOOKUP($C227,BASEIS!$A$2:$E$475,5,FALSE))</f>
        <v>9509</v>
      </c>
      <c r="H227" s="64"/>
      <c r="I227" s="71">
        <f t="shared" si="30"/>
        <v>-9509</v>
      </c>
      <c r="J227" s="172">
        <f t="shared" si="31"/>
        <v>2</v>
      </c>
      <c r="K227" s="224" t="str">
        <f t="shared" si="28"/>
        <v/>
      </c>
      <c r="N227" s="65"/>
      <c r="O227" s="65"/>
      <c r="P227" s="65"/>
      <c r="Q227" s="65"/>
      <c r="R227" s="65"/>
      <c r="S227" s="65"/>
      <c r="T227" s="65"/>
      <c r="U227" s="65"/>
      <c r="V227" s="65"/>
      <c r="W227" s="65"/>
    </row>
    <row r="228" spans="1:23" ht="20.25" thickBot="1">
      <c r="A228" s="66" t="str">
        <f>IF(ISNA(VLOOKUP($C228,BASEIS!$A$2:$G$475,3,FALSE))," ",VLOOKUP($C228,BASEIS!$A$2:$G$475,7,FALSE))</f>
        <v>http://iiwm.teikav.edu.gr/ii/</v>
      </c>
      <c r="B228" s="206" t="str">
        <f t="shared" si="29"/>
        <v>i</v>
      </c>
      <c r="C228" s="72">
        <v>724</v>
      </c>
      <c r="D228" s="73" t="str">
        <f>IF(ISNA(VLOOKUP($C228,BASEIS!$A$2:$E$475,3,FALSE))," ",VLOOKUP($C228,BASEIS!$A$2:$E$475,3,FALSE))</f>
        <v>ΜΗΧΑΝΙΚΩΝ ΠΛΗΡΟΦΟΡΙΚΗΣ ΤΕ (ΚΑΒΑΛΑ)</v>
      </c>
      <c r="E228" s="74" t="str">
        <f>IF(ISNA(VLOOKUP($C228,BASEIS!$A$2:$E$475,2,FALSE))," ",VLOOKUP($C228,BASEIS!$A$2:$E$475,2,FALSE))</f>
        <v>Τ.Ε.Ι. ΑΝΑΤΟΛΙΚΗΣ ΜΑΚΕΔΟΝΙΑΣ &amp; ΘΡΑΚΗΣ</v>
      </c>
      <c r="F228" s="75">
        <f>IF(ISNA(VLOOKUP($C228,BASEIS!$A$2:$E$475,4,FALSE))," ",VLOOKUP($C228,BASEIS!$A$2:$E$475,4,FALSE))</f>
        <v>9417</v>
      </c>
      <c r="G228" s="245">
        <f>IF(ISNA(VLOOKUP($C228,BASEIS!$A$2:$E$475,5,FALSE))," ",VLOOKUP($C228,BASEIS!$A$2:$E$475,5,FALSE))</f>
        <v>9522</v>
      </c>
      <c r="H228" s="64"/>
      <c r="I228" s="71">
        <f t="shared" si="30"/>
        <v>-9522</v>
      </c>
      <c r="J228" s="172">
        <f t="shared" si="31"/>
        <v>2</v>
      </c>
      <c r="K228" s="224" t="str">
        <f t="shared" si="28"/>
        <v/>
      </c>
      <c r="N228" s="65"/>
      <c r="O228" s="65"/>
      <c r="P228" s="65"/>
      <c r="Q228" s="65"/>
      <c r="R228" s="65"/>
      <c r="S228" s="65"/>
      <c r="T228" s="65"/>
      <c r="U228" s="65"/>
      <c r="V228" s="65"/>
      <c r="W228" s="65"/>
    </row>
    <row r="229" spans="1:23" ht="20.25" thickBot="1">
      <c r="A229" s="66" t="str">
        <f>IF(ISNA(VLOOKUP($C229,BASEIS!$A$2:$G$475,3,FALSE))," ",VLOOKUP($C229,BASEIS!$A$2:$G$475,7,FALSE))</f>
        <v>http://mech.teipat.gr/</v>
      </c>
      <c r="B229" s="206" t="str">
        <f t="shared" si="29"/>
        <v>i</v>
      </c>
      <c r="C229" s="72">
        <v>465</v>
      </c>
      <c r="D229" s="73" t="str">
        <f>IF(ISNA(VLOOKUP($C229,BASEIS!$A$2:$E$475,3,FALSE))," ",VLOOKUP($C229,BASEIS!$A$2:$E$475,3,FALSE))</f>
        <v>ΜΗΧΑΝΟΛΟΓΩΝ ΜΗΧΑΝΙΚΩΝ ΤΕ (ΠΑΤΡΑ)</v>
      </c>
      <c r="E229" s="74" t="str">
        <f>IF(ISNA(VLOOKUP($C229,BASEIS!$A$2:$E$475,2,FALSE))," ",VLOOKUP($C229,BASEIS!$A$2:$E$475,2,FALSE))</f>
        <v>Τ.Ε.Ι. ΔΥΤΙΚΗΣ ΕΛΛΑΔΑΣ</v>
      </c>
      <c r="F229" s="75">
        <f>IF(ISNA(VLOOKUP($C229,BASEIS!$A$2:$E$475,4,FALSE))," ",VLOOKUP($C229,BASEIS!$A$2:$E$475,4,FALSE))</f>
        <v>8691</v>
      </c>
      <c r="G229" s="245">
        <f>IF(ISNA(VLOOKUP($C229,BASEIS!$A$2:$E$475,5,FALSE))," ",VLOOKUP($C229,BASEIS!$A$2:$E$475,5,FALSE))</f>
        <v>9727</v>
      </c>
      <c r="H229" s="64"/>
      <c r="I229" s="71">
        <f t="shared" si="30"/>
        <v>-9727</v>
      </c>
      <c r="J229" s="172">
        <f t="shared" si="31"/>
        <v>2</v>
      </c>
      <c r="K229" s="224" t="str">
        <f t="shared" si="28"/>
        <v/>
      </c>
      <c r="N229" s="65"/>
      <c r="O229" s="65"/>
      <c r="P229" s="65"/>
      <c r="Q229" s="65"/>
      <c r="R229" s="65"/>
      <c r="S229" s="65"/>
      <c r="T229" s="65"/>
      <c r="U229" s="65"/>
      <c r="V229" s="65"/>
      <c r="W229" s="65"/>
    </row>
    <row r="230" spans="1:23" ht="20.25" thickBot="1">
      <c r="A230" s="66" t="str">
        <f>IF(ISNA(VLOOKUP($C230,BASEIS!$A$2:$G$475,3,FALSE))," ",VLOOKUP($C230,BASEIS!$A$2:$G$475,7,FALSE))</f>
        <v>http://www.teiath.gr/stef/civil/</v>
      </c>
      <c r="B230" s="206" t="str">
        <f t="shared" si="29"/>
        <v>i</v>
      </c>
      <c r="C230" s="72">
        <v>443</v>
      </c>
      <c r="D230" s="73" t="str">
        <f>IF(ISNA(VLOOKUP($C230,BASEIS!$A$2:$E$475,3,FALSE))," ",VLOOKUP($C230,BASEIS!$A$2:$E$475,3,FALSE))</f>
        <v>ΠΟΛΙΤΙΚΩΝ ΜΗΧΑΝΙΚΩΝ ΤΕ ΚΑΙ ΜΗΧΑΝΙΚΩΝ ΤΟΠΟΓΡΑΦΙΑΣ ΚΑΙ  ΓΕΩΠΛΗΡΟΦΟΡΙΚΗΣ ΤΕ (ΑΘΗΝΑ) - ΠΟΛΙΤΙΚΩΝ ΜΗΧΑΝΙΚΩΝ ΤΕ</v>
      </c>
      <c r="E230" s="74" t="str">
        <f>IF(ISNA(VLOOKUP($C230,BASEIS!$A$2:$E$475,2,FALSE))," ",VLOOKUP($C230,BASEIS!$A$2:$E$475,2,FALSE))</f>
        <v>Τ.Ε.Ι. ΑΘΗΝΑΣ</v>
      </c>
      <c r="F230" s="75">
        <f>IF(ISNA(VLOOKUP($C230,BASEIS!$A$2:$E$475,4,FALSE))," ",VLOOKUP($C230,BASEIS!$A$2:$E$475,4,FALSE))</f>
        <v>8665</v>
      </c>
      <c r="G230" s="245">
        <f>IF(ISNA(VLOOKUP($C230,BASEIS!$A$2:$E$475,5,FALSE))," ",VLOOKUP($C230,BASEIS!$A$2:$E$475,5,FALSE))</f>
        <v>9840</v>
      </c>
      <c r="H230" s="64"/>
      <c r="I230" s="71">
        <f t="shared" si="30"/>
        <v>-9840</v>
      </c>
      <c r="J230" s="172">
        <f t="shared" si="31"/>
        <v>2</v>
      </c>
      <c r="K230" s="224" t="str">
        <f t="shared" si="28"/>
        <v/>
      </c>
      <c r="N230" s="65"/>
      <c r="O230" s="65"/>
      <c r="P230" s="65"/>
      <c r="Q230" s="65"/>
      <c r="R230" s="65"/>
      <c r="S230" s="65"/>
      <c r="T230" s="65"/>
      <c r="U230" s="65"/>
      <c r="V230" s="65"/>
      <c r="W230" s="65"/>
    </row>
    <row r="231" spans="1:23" ht="20.25" thickBot="1">
      <c r="A231" s="66" t="str">
        <f>IF(ISNA(VLOOKUP($C231,BASEIS!$A$2:$G$475,3,FALSE))," ",VLOOKUP($C231,BASEIS!$A$2:$G$475,7,FALSE))</f>
        <v>http://www.cs.teilar.gr/CS/Home.jsp</v>
      </c>
      <c r="B231" s="206" t="str">
        <f t="shared" si="29"/>
        <v>i</v>
      </c>
      <c r="C231" s="72">
        <v>723</v>
      </c>
      <c r="D231" s="73" t="str">
        <f>IF(ISNA(VLOOKUP($C231,BASEIS!$A$2:$E$475,3,FALSE))," ",VLOOKUP($C231,BASEIS!$A$2:$E$475,3,FALSE))</f>
        <v>ΜΗΧΑΝΙΚΩΝ ΠΛΗΡΟΦΟΡΙΚΗΣ ΤΕ (ΛΑΡΙΣΑ)</v>
      </c>
      <c r="E231" s="74" t="str">
        <f>IF(ISNA(VLOOKUP($C231,BASEIS!$A$2:$E$475,2,FALSE))," ",VLOOKUP($C231,BASEIS!$A$2:$E$475,2,FALSE))</f>
        <v>Τ.Ε.Ι. ΘΕΣΣΑΛΙΑΣ</v>
      </c>
      <c r="F231" s="75">
        <f>IF(ISNA(VLOOKUP($C231,BASEIS!$A$2:$E$475,4,FALSE))," ",VLOOKUP($C231,BASEIS!$A$2:$E$475,4,FALSE))</f>
        <v>9823</v>
      </c>
      <c r="G231" s="245">
        <f>IF(ISNA(VLOOKUP($C231,BASEIS!$A$2:$E$475,5,FALSE))," ",VLOOKUP($C231,BASEIS!$A$2:$E$475,5,FALSE))</f>
        <v>9862</v>
      </c>
      <c r="H231" s="64"/>
      <c r="I231" s="71">
        <f t="shared" si="30"/>
        <v>-9862</v>
      </c>
      <c r="J231" s="172">
        <f t="shared" si="31"/>
        <v>2</v>
      </c>
      <c r="K231" s="224" t="str">
        <f t="shared" si="28"/>
        <v/>
      </c>
      <c r="N231" s="65"/>
      <c r="O231" s="65"/>
      <c r="P231" s="65"/>
      <c r="Q231" s="65"/>
      <c r="R231" s="65"/>
      <c r="S231" s="65"/>
      <c r="T231" s="65"/>
      <c r="U231" s="65"/>
      <c r="V231" s="65"/>
      <c r="W231" s="65"/>
    </row>
    <row r="232" spans="1:23" ht="20.25" thickBot="1">
      <c r="A232" s="66" t="str">
        <f>IF(ISNA(VLOOKUP($C232,BASEIS!$A$2:$G$475,3,FALSE))," ",VLOOKUP($C232,BASEIS!$A$2:$G$475,7,FALSE))</f>
        <v>http://www.karp.teilam.gr</v>
      </c>
      <c r="B232" s="206" t="str">
        <f t="shared" si="29"/>
        <v>i</v>
      </c>
      <c r="C232" s="72">
        <v>551</v>
      </c>
      <c r="D232" s="73" t="str">
        <f>IF(ISNA(VLOOKUP($C232,BASEIS!$A$2:$E$475,3,FALSE))," ",VLOOKUP($C232,BASEIS!$A$2:$E$475,3,FALSE))</f>
        <v>ΔΑΣΟΠΟΝΙΑΣ ΚΑΙ ΔΙΑΧΕΙΡΙΣΗΣ ΦΥΣΙΚΟΥ ΠΕΡΙΒΑΛΛΟΝΤΟΣ (ΚΑΡΠΕΝΗΣΙ)</v>
      </c>
      <c r="E232" s="74" t="str">
        <f>IF(ISNA(VLOOKUP($C232,BASEIS!$A$2:$E$475,2,FALSE))," ",VLOOKUP($C232,BASEIS!$A$2:$E$475,2,FALSE))</f>
        <v>Τ.Ε.Ι. ΣΤΕΡΕΑΣ ΕΛΛΑΔΑΣ</v>
      </c>
      <c r="F232" s="75">
        <f>IF(ISNA(VLOOKUP($C232,BASEIS!$A$2:$E$475,4,FALSE))," ",VLOOKUP($C232,BASEIS!$A$2:$E$475,4,FALSE))</f>
        <v>4382</v>
      </c>
      <c r="G232" s="245">
        <f>IF(ISNA(VLOOKUP($C232,BASEIS!$A$2:$E$475,5,FALSE))," ",VLOOKUP($C232,BASEIS!$A$2:$E$475,5,FALSE))</f>
        <v>9865</v>
      </c>
      <c r="H232" s="64"/>
      <c r="I232" s="71">
        <f t="shared" si="30"/>
        <v>-9865</v>
      </c>
      <c r="J232" s="172">
        <f t="shared" si="31"/>
        <v>2</v>
      </c>
      <c r="K232" s="224" t="str">
        <f t="shared" si="28"/>
        <v/>
      </c>
      <c r="N232" s="65"/>
      <c r="O232" s="65"/>
      <c r="P232" s="65"/>
      <c r="Q232" s="65"/>
      <c r="R232" s="65"/>
      <c r="S232" s="65"/>
      <c r="T232" s="65"/>
      <c r="U232" s="65"/>
      <c r="V232" s="65"/>
      <c r="W232" s="65"/>
    </row>
    <row r="233" spans="1:23" ht="20.25" thickBot="1">
      <c r="A233" s="66" t="str">
        <f>IF(ISNA(VLOOKUP($C233,BASEIS!$A$2:$G$475,3,FALSE))," ",VLOOKUP($C233,BASEIS!$A$2:$G$475,7,FALSE))</f>
        <v>http://www.ydad.teimes.gr/</v>
      </c>
      <c r="B233" s="206" t="str">
        <f t="shared" si="29"/>
        <v>i</v>
      </c>
      <c r="C233" s="72">
        <v>555</v>
      </c>
      <c r="D233" s="73" t="str">
        <f>IF(ISNA(VLOOKUP($C233,BASEIS!$A$2:$E$475,3,FALSE))," ",VLOOKUP($C233,BASEIS!$A$2:$E$475,3,FALSE))</f>
        <v>ΤΕΧΝΟΛΟΓΙΑΣ ΑΛΙΕΙΑΣ - ΥΔΑΤΟΚΑΛΛΙΕΡΓΕΙΩΝ (ΜΕΣΟΛΟΓΓΙ)</v>
      </c>
      <c r="E233" s="74" t="str">
        <f>IF(ISNA(VLOOKUP($C233,BASEIS!$A$2:$E$475,2,FALSE))," ",VLOOKUP($C233,BASEIS!$A$2:$E$475,2,FALSE))</f>
        <v>Τ.Ε.Ι. ΔΥΤΙΚΗΣ ΕΛΛΑΔΑΣ</v>
      </c>
      <c r="F233" s="75">
        <f>IF(ISNA(VLOOKUP($C233,BASEIS!$A$2:$E$475,4,FALSE))," ",VLOOKUP($C233,BASEIS!$A$2:$E$475,4,FALSE))</f>
        <v>6070</v>
      </c>
      <c r="G233" s="245">
        <f>IF(ISNA(VLOOKUP($C233,BASEIS!$A$2:$E$475,5,FALSE))," ",VLOOKUP($C233,BASEIS!$A$2:$E$475,5,FALSE))</f>
        <v>9876</v>
      </c>
      <c r="H233" s="64"/>
      <c r="I233" s="71">
        <f t="shared" si="30"/>
        <v>-9876</v>
      </c>
      <c r="J233" s="172">
        <f t="shared" si="31"/>
        <v>2</v>
      </c>
      <c r="K233" s="224" t="str">
        <f t="shared" si="28"/>
        <v/>
      </c>
      <c r="N233" s="65"/>
      <c r="O233" s="65"/>
      <c r="P233" s="65"/>
      <c r="Q233" s="65"/>
      <c r="R233" s="65"/>
      <c r="S233" s="65"/>
      <c r="T233" s="65"/>
      <c r="U233" s="65"/>
      <c r="V233" s="65"/>
      <c r="W233" s="65"/>
    </row>
    <row r="234" spans="1:23" ht="20.25" thickBot="1">
      <c r="A234" s="66" t="str">
        <f>IF(ISNA(VLOOKUP($C234,BASEIS!$A$2:$G$475,3,FALSE))," ",VLOOKUP($C234,BASEIS!$A$2:$G$475,7,FALSE))</f>
        <v>http://www.teidasoponias.gr/</v>
      </c>
      <c r="B234" s="206" t="str">
        <f t="shared" si="29"/>
        <v>i</v>
      </c>
      <c r="C234" s="72">
        <v>550</v>
      </c>
      <c r="D234" s="73" t="str">
        <f>IF(ISNA(VLOOKUP($C234,BASEIS!$A$2:$E$475,3,FALSE))," ",VLOOKUP($C234,BASEIS!$A$2:$E$475,3,FALSE))</f>
        <v>ΔΑΣΟΠΟΝΙΑΣ ΚΑΙ ΔΙΑΧΕΙΡΙΣΗΣ ΦΥΣΙΚΟΥ ΠΕΡΙΒΑΛΛΟΝΤΟΣ (ΔΡΑΜΑ)</v>
      </c>
      <c r="E234" s="74" t="str">
        <f>IF(ISNA(VLOOKUP($C234,BASEIS!$A$2:$E$475,2,FALSE))," ",VLOOKUP($C234,BASEIS!$A$2:$E$475,2,FALSE))</f>
        <v>Τ.Ε.Ι. ΑΝΑΤΟΛΙΚΗΣ ΜΑΚΕΔΟΝΙΑΣ &amp; ΘΡΑΚΗΣ</v>
      </c>
      <c r="F234" s="75">
        <f>IF(ISNA(VLOOKUP($C234,BASEIS!$A$2:$E$475,4,FALSE))," ",VLOOKUP($C234,BASEIS!$A$2:$E$475,4,FALSE))</f>
        <v>5190</v>
      </c>
      <c r="G234" s="245">
        <f>IF(ISNA(VLOOKUP($C234,BASEIS!$A$2:$E$475,5,FALSE))," ",VLOOKUP($C234,BASEIS!$A$2:$E$475,5,FALSE))</f>
        <v>9981</v>
      </c>
      <c r="H234" s="64"/>
      <c r="I234" s="71">
        <f t="shared" si="30"/>
        <v>-9981</v>
      </c>
      <c r="J234" s="172">
        <f t="shared" si="31"/>
        <v>2</v>
      </c>
      <c r="K234" s="224" t="str">
        <f t="shared" si="28"/>
        <v/>
      </c>
      <c r="N234" s="65"/>
      <c r="O234" s="65"/>
      <c r="P234" s="65"/>
      <c r="Q234" s="65"/>
      <c r="R234" s="65"/>
      <c r="S234" s="65"/>
      <c r="T234" s="65"/>
      <c r="U234" s="65"/>
      <c r="V234" s="65"/>
      <c r="W234" s="65"/>
    </row>
    <row r="235" spans="1:23" ht="20.25" thickBot="1">
      <c r="A235" s="66" t="str">
        <f>IF(ISNA(VLOOKUP($C235,BASEIS!$A$2:$G$475,3,FALSE))," ",VLOOKUP($C235,BASEIS!$A$2:$G$475,7,FALSE))</f>
        <v>http://inf.teiste.gr/</v>
      </c>
      <c r="B235" s="206" t="str">
        <f t="shared" si="29"/>
        <v>i</v>
      </c>
      <c r="C235" s="72">
        <v>506</v>
      </c>
      <c r="D235" s="73" t="str">
        <f>IF(ISNA(VLOOKUP($C235,BASEIS!$A$2:$E$475,3,FALSE))," ",VLOOKUP($C235,BASEIS!$A$2:$E$475,3,FALSE))</f>
        <v>ΜΗΧΑΝΙΚΩΝ ΠΛΗΡΟΦΟΡΙΚΗΣ ΤΕ (ΛΑΜΙΑ)</v>
      </c>
      <c r="E235" s="74" t="str">
        <f>IF(ISNA(VLOOKUP($C235,BASEIS!$A$2:$E$475,2,FALSE))," ",VLOOKUP($C235,BASEIS!$A$2:$E$475,2,FALSE))</f>
        <v>Τ.Ε.Ι. ΣΤΕΡΕΑΣ ΕΛΛΑΔΑΣ</v>
      </c>
      <c r="F235" s="75">
        <f>IF(ISNA(VLOOKUP($C235,BASEIS!$A$2:$E$475,4,FALSE))," ",VLOOKUP($C235,BASEIS!$A$2:$E$475,4,FALSE))</f>
        <v>10233</v>
      </c>
      <c r="G235" s="245">
        <f>IF(ISNA(VLOOKUP($C235,BASEIS!$A$2:$E$475,5,FALSE))," ",VLOOKUP($C235,BASEIS!$A$2:$E$475,5,FALSE))</f>
        <v>10035</v>
      </c>
      <c r="H235" s="64"/>
      <c r="I235" s="71">
        <f t="shared" si="30"/>
        <v>-10035</v>
      </c>
      <c r="J235" s="172">
        <f t="shared" si="31"/>
        <v>2</v>
      </c>
      <c r="K235" s="224" t="str">
        <f t="shared" si="28"/>
        <v/>
      </c>
      <c r="N235" s="65"/>
      <c r="O235" s="65"/>
      <c r="P235" s="65"/>
      <c r="Q235" s="65"/>
      <c r="R235" s="65"/>
      <c r="S235" s="65"/>
      <c r="T235" s="65"/>
      <c r="U235" s="65"/>
      <c r="V235" s="65"/>
      <c r="W235" s="65"/>
    </row>
    <row r="236" spans="1:23" ht="20.25" thickBot="1">
      <c r="A236" s="66" t="str">
        <f>IF(ISNA(VLOOKUP($C236,BASEIS!$A$2:$G$475,3,FALSE))," ",VLOOKUP($C236,BASEIS!$A$2:$G$475,7,FALSE))</f>
        <v>http://vrefo.ioa.teiep.gr</v>
      </c>
      <c r="B236" s="206" t="str">
        <f t="shared" si="29"/>
        <v>i</v>
      </c>
      <c r="C236" s="72">
        <v>692</v>
      </c>
      <c r="D236" s="73" t="str">
        <f>IF(ISNA(VLOOKUP($C236,BASEIS!$A$2:$E$475,3,FALSE))," ",VLOOKUP($C236,BASEIS!$A$2:$E$475,3,FALSE))</f>
        <v>ΠΡΟΣΧΟΛΙΚΗΣ ΑΓΩΓΗΣ (ΙΩΑΝΝΙΝΑ)</v>
      </c>
      <c r="E236" s="74" t="str">
        <f>IF(ISNA(VLOOKUP($C236,BASEIS!$A$2:$E$475,2,FALSE))," ",VLOOKUP($C236,BASEIS!$A$2:$E$475,2,FALSE))</f>
        <v>Τ.Ε.Ι. ΗΠΕΙΡΟΥ</v>
      </c>
      <c r="F236" s="75">
        <f>IF(ISNA(VLOOKUP($C236,BASEIS!$A$2:$E$475,4,FALSE))," ",VLOOKUP($C236,BASEIS!$A$2:$E$475,4,FALSE))</f>
        <v>8404</v>
      </c>
      <c r="G236" s="245">
        <f>IF(ISNA(VLOOKUP($C236,BASEIS!$A$2:$E$475,5,FALSE))," ",VLOOKUP($C236,BASEIS!$A$2:$E$475,5,FALSE))</f>
        <v>10140</v>
      </c>
      <c r="H236" s="64"/>
      <c r="I236" s="71">
        <f t="shared" si="30"/>
        <v>-10140</v>
      </c>
      <c r="J236" s="172">
        <f t="shared" si="31"/>
        <v>2</v>
      </c>
      <c r="K236" s="224" t="str">
        <f t="shared" si="28"/>
        <v/>
      </c>
      <c r="N236" s="65"/>
      <c r="O236" s="65"/>
      <c r="P236" s="65"/>
      <c r="Q236" s="65"/>
      <c r="R236" s="65"/>
      <c r="S236" s="65"/>
      <c r="T236" s="65"/>
      <c r="U236" s="65"/>
      <c r="V236" s="65"/>
      <c r="W236" s="65"/>
    </row>
    <row r="237" spans="1:23" ht="20.25" thickBot="1">
      <c r="A237" s="66" t="str">
        <f>IF(ISNA(VLOOKUP($C237,BASEIS!$A$2:$G$475,3,FALSE))," ",VLOOKUP($C237,BASEIS!$A$2:$G$475,7,FALSE))</f>
        <v>http://www.el.teithe.gr/</v>
      </c>
      <c r="B237" s="206" t="str">
        <f t="shared" si="29"/>
        <v>i</v>
      </c>
      <c r="C237" s="72">
        <v>505</v>
      </c>
      <c r="D237" s="73" t="str">
        <f>IF(ISNA(VLOOKUP($C237,BASEIS!$A$2:$E$475,3,FALSE))," ",VLOOKUP($C237,BASEIS!$A$2:$E$475,3,FALSE))</f>
        <v>ΗΛΕΚΤΡΟΝΙΚΩΝ ΜΗΧΑΝΙΚΩΝ ΤΕ (ΘΕΣΣΑΛΟΝΙΚΗ)</v>
      </c>
      <c r="E237" s="74" t="str">
        <f>IF(ISNA(VLOOKUP($C237,BASEIS!$A$2:$E$475,2,FALSE))," ",VLOOKUP($C237,BASEIS!$A$2:$E$475,2,FALSE))</f>
        <v>ΑΛΕΞΑΝΔΡΕΙΟ Τ.Ε.Ι. ΘΕΣΣΑΛΟΝΙΚΗΣ</v>
      </c>
      <c r="F237" s="75">
        <f>IF(ISNA(VLOOKUP($C237,BASEIS!$A$2:$E$475,4,FALSE))," ",VLOOKUP($C237,BASEIS!$A$2:$E$475,4,FALSE))</f>
        <v>8770</v>
      </c>
      <c r="G237" s="245">
        <f>IF(ISNA(VLOOKUP($C237,BASEIS!$A$2:$E$475,5,FALSE))," ",VLOOKUP($C237,BASEIS!$A$2:$E$475,5,FALSE))</f>
        <v>10157</v>
      </c>
      <c r="H237" s="64"/>
      <c r="I237" s="71">
        <f t="shared" si="30"/>
        <v>-10157</v>
      </c>
      <c r="J237" s="172">
        <f t="shared" si="31"/>
        <v>2</v>
      </c>
      <c r="K237" s="224" t="str">
        <f t="shared" si="28"/>
        <v/>
      </c>
      <c r="N237" s="65"/>
      <c r="O237" s="65"/>
      <c r="P237" s="65"/>
      <c r="Q237" s="65"/>
      <c r="R237" s="65"/>
      <c r="S237" s="65"/>
      <c r="T237" s="65"/>
      <c r="U237" s="65"/>
      <c r="V237" s="65"/>
      <c r="W237" s="65"/>
    </row>
    <row r="238" spans="1:23" ht="20.25" thickBot="1">
      <c r="A238" s="66" t="str">
        <f>IF(ISNA(VLOOKUP($C238,BASEIS!$A$2:$G$475,3,FALSE))," ",VLOOKUP($C238,BASEIS!$A$2:$G$475,7,FALSE))</f>
        <v>http://www.epp.teicrete.gr/</v>
      </c>
      <c r="B238" s="206" t="str">
        <f t="shared" si="29"/>
        <v>i</v>
      </c>
      <c r="C238" s="72">
        <v>725</v>
      </c>
      <c r="D238" s="73" t="str">
        <f>IF(ISNA(VLOOKUP($C238,BASEIS!$A$2:$E$475,3,FALSE))," ",VLOOKUP($C238,BASEIS!$A$2:$E$475,3,FALSE))</f>
        <v>ΜΗΧΑΝΙΚΩΝ ΠΛΗΡΟΦΟΡΙΚΗΣ ΤΕ (ΗΡΑΚΛΕΙΟ)</v>
      </c>
      <c r="E238" s="74" t="str">
        <f>IF(ISNA(VLOOKUP($C238,BASEIS!$A$2:$E$475,2,FALSE))," ",VLOOKUP($C238,BASEIS!$A$2:$E$475,2,FALSE))</f>
        <v>Τ.Ε.Ι. ΚΡΗΤΗΣ</v>
      </c>
      <c r="F238" s="75">
        <f>IF(ISNA(VLOOKUP($C238,BASEIS!$A$2:$E$475,4,FALSE))," ",VLOOKUP($C238,BASEIS!$A$2:$E$475,4,FALSE))</f>
        <v>10210</v>
      </c>
      <c r="G238" s="245">
        <f>IF(ISNA(VLOOKUP($C238,BASEIS!$A$2:$E$475,5,FALSE))," ",VLOOKUP($C238,BASEIS!$A$2:$E$475,5,FALSE))</f>
        <v>10230</v>
      </c>
      <c r="H238" s="64"/>
      <c r="I238" s="71">
        <f t="shared" si="30"/>
        <v>-10230</v>
      </c>
      <c r="J238" s="172">
        <f t="shared" si="31"/>
        <v>2</v>
      </c>
      <c r="K238" s="224" t="str">
        <f t="shared" si="28"/>
        <v/>
      </c>
      <c r="N238" s="65"/>
      <c r="O238" s="65"/>
      <c r="P238" s="65"/>
      <c r="Q238" s="65"/>
      <c r="R238" s="65"/>
      <c r="S238" s="65"/>
      <c r="T238" s="65"/>
      <c r="U238" s="65"/>
      <c r="V238" s="65"/>
      <c r="W238" s="65"/>
    </row>
    <row r="239" spans="1:23" ht="20.25" thickBot="1">
      <c r="A239" s="66" t="str">
        <f>IF(ISNA(VLOOKUP($C239,BASEIS!$A$2:$G$475,3,FALSE))," ",VLOOKUP($C239,BASEIS!$A$2:$G$475,7,FALSE))</f>
        <v>https://www.teilar.gr/tmimata/tmima.php?tid=16</v>
      </c>
      <c r="B239" s="206" t="str">
        <f t="shared" si="29"/>
        <v>i</v>
      </c>
      <c r="C239" s="72">
        <v>553</v>
      </c>
      <c r="D239" s="73" t="str">
        <f>IF(ISNA(VLOOKUP($C239,BASEIS!$A$2:$E$475,3,FALSE))," ",VLOOKUP($C239,BASEIS!$A$2:$E$475,3,FALSE))</f>
        <v>ΔΑΣΟΠΟΝΙΑΣ ΚΑΙ ΔΙΑΧΕΙΡΙΣΗΣ ΦΥΣΙΚΟΥ ΠΕΡΙΒΑΛΛΟΝΤΟΣ (ΚΑΡΔΙΤΣΑ)</v>
      </c>
      <c r="E239" s="74" t="str">
        <f>IF(ISNA(VLOOKUP($C239,BASEIS!$A$2:$E$475,2,FALSE))," ",VLOOKUP($C239,BASEIS!$A$2:$E$475,2,FALSE))</f>
        <v>Τ.Ε.Ι. ΘΕΣΣΑΛΙΑΣ</v>
      </c>
      <c r="F239" s="75">
        <f>IF(ISNA(VLOOKUP($C239,BASEIS!$A$2:$E$475,4,FALSE))," ",VLOOKUP($C239,BASEIS!$A$2:$E$475,4,FALSE))</f>
        <v>0</v>
      </c>
      <c r="G239" s="245">
        <f>IF(ISNA(VLOOKUP($C239,BASEIS!$A$2:$E$475,5,FALSE))," ",VLOOKUP($C239,BASEIS!$A$2:$E$475,5,FALSE))</f>
        <v>10260</v>
      </c>
      <c r="H239" s="64"/>
      <c r="I239" s="71">
        <f t="shared" si="30"/>
        <v>-10260</v>
      </c>
      <c r="J239" s="172">
        <f t="shared" si="31"/>
        <v>2</v>
      </c>
      <c r="K239" s="224" t="str">
        <f t="shared" si="28"/>
        <v/>
      </c>
      <c r="N239" s="65"/>
      <c r="O239" s="65"/>
      <c r="P239" s="65"/>
      <c r="Q239" s="65"/>
      <c r="R239" s="65"/>
      <c r="S239" s="65"/>
      <c r="T239" s="65"/>
      <c r="U239" s="65"/>
      <c r="V239" s="65"/>
      <c r="W239" s="65"/>
    </row>
    <row r="240" spans="1:23" ht="20.25" thickBot="1">
      <c r="A240" s="66" t="str">
        <f>IF(ISNA(VLOOKUP($C240,BASEIS!$A$2:$G$475,3,FALSE))," ",VLOOKUP($C240,BASEIS!$A$2:$G$475,7,FALSE))</f>
        <v>http://agrotech.teiwm.gr/index.php?lang=el</v>
      </c>
      <c r="B240" s="206" t="str">
        <f t="shared" si="29"/>
        <v>i</v>
      </c>
      <c r="C240" s="72">
        <v>762</v>
      </c>
      <c r="D240" s="73" t="str">
        <f>IF(ISNA(VLOOKUP($C240,BASEIS!$A$2:$E$475,3,FALSE))," ",VLOOKUP($C240,BASEIS!$A$2:$E$475,3,FALSE))</f>
        <v>ΤΕΧΝΟΛΟΓΩΝ ΓΕΩΠΟΝΩΝ (ΦΛΩΡΙΝΑ)</v>
      </c>
      <c r="E240" s="74" t="str">
        <f>IF(ISNA(VLOOKUP($C240,BASEIS!$A$2:$E$475,2,FALSE))," ",VLOOKUP($C240,BASEIS!$A$2:$E$475,2,FALSE))</f>
        <v>Τ.Ε.Ι. ΔΥΤΙΚΗΣ ΜΑΚΕΔΟΝΙΑΣ</v>
      </c>
      <c r="F240" s="75">
        <f>IF(ISNA(VLOOKUP($C240,BASEIS!$A$2:$E$475,4,FALSE))," ",VLOOKUP($C240,BASEIS!$A$2:$E$475,4,FALSE))</f>
        <v>10946</v>
      </c>
      <c r="G240" s="245">
        <f>IF(ISNA(VLOOKUP($C240,BASEIS!$A$2:$E$475,5,FALSE))," ",VLOOKUP($C240,BASEIS!$A$2:$E$475,5,FALSE))</f>
        <v>10319</v>
      </c>
      <c r="H240" s="64"/>
      <c r="I240" s="71">
        <f t="shared" si="30"/>
        <v>-10319</v>
      </c>
      <c r="J240" s="172">
        <f t="shared" si="31"/>
        <v>2</v>
      </c>
      <c r="K240" s="224" t="str">
        <f t="shared" si="28"/>
        <v/>
      </c>
      <c r="N240" s="65"/>
      <c r="O240" s="65"/>
      <c r="P240" s="65"/>
      <c r="Q240" s="65"/>
      <c r="R240" s="65"/>
      <c r="S240" s="65"/>
      <c r="T240" s="65"/>
      <c r="U240" s="65"/>
      <c r="V240" s="65"/>
      <c r="W240" s="65"/>
    </row>
    <row r="241" spans="1:23" ht="20.25" thickBot="1">
      <c r="A241" s="66" t="str">
        <f>IF(ISNA(VLOOKUP($C241,BASEIS!$A$2:$G$475,3,FALSE))," ",VLOOKUP($C241,BASEIS!$A$2:$G$475,7,FALSE))</f>
        <v>http://icd.teiser.gr/</v>
      </c>
      <c r="B241" s="206" t="str">
        <f t="shared" si="29"/>
        <v>i</v>
      </c>
      <c r="C241" s="72">
        <v>727</v>
      </c>
      <c r="D241" s="73" t="str">
        <f>IF(ISNA(VLOOKUP($C241,BASEIS!$A$2:$E$475,3,FALSE))," ",VLOOKUP($C241,BASEIS!$A$2:$E$475,3,FALSE))</f>
        <v>ΜΗΧΑΝΙΚΩΝ ΠΛΗΡΟΦΟΡΙΚΗΣ ΤΕ (ΣΕΡΡΕΣ)</v>
      </c>
      <c r="E241" s="74" t="str">
        <f>IF(ISNA(VLOOKUP($C241,BASEIS!$A$2:$E$475,2,FALSE))," ",VLOOKUP($C241,BASEIS!$A$2:$E$475,2,FALSE))</f>
        <v>Τ.Ε.Ι. ΚΕΝΤΡΙΚΗΣ ΜΑΚΕΔΟΝΙΑΣ</v>
      </c>
      <c r="F241" s="75">
        <f>IF(ISNA(VLOOKUP($C241,BASEIS!$A$2:$E$475,4,FALSE))," ",VLOOKUP($C241,BASEIS!$A$2:$E$475,4,FALSE))</f>
        <v>10810</v>
      </c>
      <c r="G241" s="245">
        <f>IF(ISNA(VLOOKUP($C241,BASEIS!$A$2:$E$475,5,FALSE))," ",VLOOKUP($C241,BASEIS!$A$2:$E$475,5,FALSE))</f>
        <v>10361</v>
      </c>
      <c r="H241" s="64"/>
      <c r="I241" s="71">
        <f t="shared" si="30"/>
        <v>-10361</v>
      </c>
      <c r="J241" s="172">
        <f t="shared" si="31"/>
        <v>2</v>
      </c>
      <c r="K241" s="224" t="str">
        <f t="shared" si="28"/>
        <v/>
      </c>
      <c r="N241" s="65"/>
      <c r="O241" s="65"/>
      <c r="P241" s="65"/>
      <c r="Q241" s="65"/>
      <c r="R241" s="65"/>
      <c r="S241" s="65"/>
      <c r="T241" s="65"/>
      <c r="U241" s="65"/>
      <c r="V241" s="65"/>
      <c r="W241" s="65"/>
    </row>
    <row r="242" spans="1:23" ht="20.25" thickBot="1">
      <c r="A242" s="66" t="str">
        <f>IF(ISNA(VLOOKUP($C242,BASEIS!$A$2:$G$475,3,FALSE))," ",VLOOKUP($C242,BASEIS!$A$2:$G$475,7,FALSE))</f>
        <v>http://www.cie.teithe.gr/</v>
      </c>
      <c r="B242" s="206" t="str">
        <f t="shared" si="29"/>
        <v>i</v>
      </c>
      <c r="C242" s="72">
        <v>447</v>
      </c>
      <c r="D242" s="73" t="str">
        <f>IF(ISNA(VLOOKUP($C242,BASEIS!$A$2:$E$475,3,FALSE))," ",VLOOKUP($C242,BASEIS!$A$2:$E$475,3,FALSE))</f>
        <v>ΠΟΛΙΤΙΚΩΝ ΜΗΧΑΝΙΚΩΝ ΤΕ (ΘΕΣΣΑΛΟΝΙΚΗ)</v>
      </c>
      <c r="E242" s="74" t="str">
        <f>IF(ISNA(VLOOKUP($C242,BASEIS!$A$2:$E$475,2,FALSE))," ",VLOOKUP($C242,BASEIS!$A$2:$E$475,2,FALSE))</f>
        <v>ΑΛΕΞΑΝΔΡΕΙΟ Τ.Ε.Ι. ΘΕΣΣΑΛΟΝΙΚΗΣ</v>
      </c>
      <c r="F242" s="75">
        <f>IF(ISNA(VLOOKUP($C242,BASEIS!$A$2:$E$475,4,FALSE))," ",VLOOKUP($C242,BASEIS!$A$2:$E$475,4,FALSE))</f>
        <v>9107</v>
      </c>
      <c r="G242" s="245">
        <f>IF(ISNA(VLOOKUP($C242,BASEIS!$A$2:$E$475,5,FALSE))," ",VLOOKUP($C242,BASEIS!$A$2:$E$475,5,FALSE))</f>
        <v>10363</v>
      </c>
      <c r="H242" s="64"/>
      <c r="I242" s="71">
        <f t="shared" si="30"/>
        <v>-10363</v>
      </c>
      <c r="J242" s="172">
        <f t="shared" si="31"/>
        <v>2</v>
      </c>
      <c r="K242" s="224" t="str">
        <f t="shared" si="28"/>
        <v/>
      </c>
      <c r="N242" s="65"/>
      <c r="O242" s="65"/>
      <c r="P242" s="65"/>
      <c r="Q242" s="65"/>
      <c r="R242" s="65"/>
      <c r="S242" s="65"/>
      <c r="T242" s="65"/>
      <c r="U242" s="65"/>
      <c r="V242" s="65"/>
      <c r="W242" s="65"/>
    </row>
    <row r="243" spans="1:23" ht="20.25" thickBot="1">
      <c r="A243" s="66" t="str">
        <f>IF(ISNA(VLOOKUP($C243,BASEIS!$A$2:$G$475,3,FALSE))," ",VLOOKUP($C243,BASEIS!$A$2:$G$475,7,FALSE))</f>
        <v>http://www.agritech.teiwest.gr/gr/</v>
      </c>
      <c r="B243" s="206" t="str">
        <f t="shared" si="29"/>
        <v>i</v>
      </c>
      <c r="C243" s="72">
        <v>557</v>
      </c>
      <c r="D243" s="73" t="str">
        <f>IF(ISNA(VLOOKUP($C243,BASEIS!$A$2:$E$475,3,FALSE))," ",VLOOKUP($C243,BASEIS!$A$2:$E$475,3,FALSE))</f>
        <v>ΤΕΧΝΟΛΟΓΩΝ ΓΕΩΠΟΝΩΝ (ΑΜΑΛΙΑΔΑ)</v>
      </c>
      <c r="E243" s="74" t="str">
        <f>IF(ISNA(VLOOKUP($C243,BASEIS!$A$2:$E$475,2,FALSE))," ",VLOOKUP($C243,BASEIS!$A$2:$E$475,2,FALSE))</f>
        <v>Τ.Ε.Ι. ΔΥΤΙΚΗΣ ΕΛΛΑΔΑΣ</v>
      </c>
      <c r="F243" s="75">
        <f>IF(ISNA(VLOOKUP($C243,BASEIS!$A$2:$E$475,4,FALSE))," ",VLOOKUP($C243,BASEIS!$A$2:$E$475,4,FALSE))</f>
        <v>10825</v>
      </c>
      <c r="G243" s="245">
        <f>IF(ISNA(VLOOKUP($C243,BASEIS!$A$2:$E$475,5,FALSE))," ",VLOOKUP($C243,BASEIS!$A$2:$E$475,5,FALSE))</f>
        <v>10368</v>
      </c>
      <c r="H243" s="64"/>
      <c r="I243" s="71">
        <f t="shared" si="30"/>
        <v>-10368</v>
      </c>
      <c r="J243" s="172">
        <f t="shared" si="31"/>
        <v>2</v>
      </c>
      <c r="K243" s="224" t="str">
        <f t="shared" si="28"/>
        <v/>
      </c>
      <c r="N243" s="65"/>
      <c r="O243" s="65"/>
      <c r="P243" s="65"/>
      <c r="Q243" s="65"/>
      <c r="R243" s="65"/>
      <c r="S243" s="65"/>
      <c r="T243" s="65"/>
      <c r="U243" s="65"/>
      <c r="V243" s="65"/>
      <c r="W243" s="65"/>
    </row>
    <row r="244" spans="1:23" ht="20.25" thickBot="1">
      <c r="A244" s="66" t="str">
        <f>IF(ISNA(VLOOKUP($C244,BASEIS!$A$2:$G$475,3,FALSE))," ",VLOOKUP($C244,BASEIS!$A$2:$G$475,7,FALSE))</f>
        <v>http://tegeo.teiep.gr/</v>
      </c>
      <c r="B244" s="206" t="str">
        <f t="shared" si="29"/>
        <v>i</v>
      </c>
      <c r="C244" s="72">
        <v>757</v>
      </c>
      <c r="D244" s="73" t="str">
        <f>IF(ISNA(VLOOKUP($C244,BASEIS!$A$2:$E$475,3,FALSE))," ",VLOOKUP($C244,BASEIS!$A$2:$E$475,3,FALSE))</f>
        <v>ΤΕΧΝΟΛΟΓΩΝ ΓΕΩΠΟΝΩΝ (ΑΡΤΑ)</v>
      </c>
      <c r="E244" s="74" t="str">
        <f>IF(ISNA(VLOOKUP($C244,BASEIS!$A$2:$E$475,2,FALSE))," ",VLOOKUP($C244,BASEIS!$A$2:$E$475,2,FALSE))</f>
        <v>Τ.Ε.Ι. ΗΠΕΙΡΟΥ</v>
      </c>
      <c r="F244" s="75">
        <f>IF(ISNA(VLOOKUP($C244,BASEIS!$A$2:$E$475,4,FALSE))," ",VLOOKUP($C244,BASEIS!$A$2:$E$475,4,FALSE))</f>
        <v>10908</v>
      </c>
      <c r="G244" s="245">
        <f>IF(ISNA(VLOOKUP($C244,BASEIS!$A$2:$E$475,5,FALSE))," ",VLOOKUP($C244,BASEIS!$A$2:$E$475,5,FALSE))</f>
        <v>10448</v>
      </c>
      <c r="H244" s="64"/>
      <c r="I244" s="71">
        <f t="shared" si="30"/>
        <v>-10448</v>
      </c>
      <c r="J244" s="172">
        <f t="shared" si="31"/>
        <v>2</v>
      </c>
      <c r="K244" s="224" t="str">
        <f t="shared" si="28"/>
        <v/>
      </c>
      <c r="N244" s="65"/>
      <c r="O244" s="65"/>
      <c r="P244" s="65"/>
      <c r="Q244" s="65"/>
      <c r="R244" s="65"/>
      <c r="S244" s="65"/>
      <c r="T244" s="65"/>
      <c r="U244" s="65"/>
      <c r="V244" s="65"/>
      <c r="W244" s="65"/>
    </row>
    <row r="245" spans="1:23" ht="20.25" thickBot="1">
      <c r="A245" s="66" t="str">
        <f>IF(ISNA(VLOOKUP($C245,BASEIS!$A$2:$G$475,3,FALSE))," ",VLOOKUP($C245,BASEIS!$A$2:$G$475,7,FALSE))</f>
        <v>http://civil.teipir.gr/</v>
      </c>
      <c r="B245" s="206" t="str">
        <f t="shared" si="29"/>
        <v>i</v>
      </c>
      <c r="C245" s="72">
        <v>445</v>
      </c>
      <c r="D245" s="73" t="str">
        <f>IF(ISNA(VLOOKUP($C245,BASEIS!$A$2:$E$475,3,FALSE))," ",VLOOKUP($C245,BASEIS!$A$2:$E$475,3,FALSE))</f>
        <v>ΠΟΛΙΤΙΚΩΝ ΜΗΧΑΝΙΚΩΝ ΤΕ (ΠΕΙΡΑΙΑΣ)</v>
      </c>
      <c r="E245" s="74" t="str">
        <f>IF(ISNA(VLOOKUP($C245,BASEIS!$A$2:$E$475,2,FALSE))," ",VLOOKUP($C245,BASEIS!$A$2:$E$475,2,FALSE))</f>
        <v>Τ.Ε.Ι. ΠΕΙΡΑΙΑ</v>
      </c>
      <c r="F245" s="75">
        <f>IF(ISNA(VLOOKUP($C245,BASEIS!$A$2:$E$475,4,FALSE))," ",VLOOKUP($C245,BASEIS!$A$2:$E$475,4,FALSE))</f>
        <v>9602</v>
      </c>
      <c r="G245" s="245">
        <f>IF(ISNA(VLOOKUP($C245,BASEIS!$A$2:$E$475,5,FALSE))," ",VLOOKUP($C245,BASEIS!$A$2:$E$475,5,FALSE))</f>
        <v>10716</v>
      </c>
      <c r="H245" s="64"/>
      <c r="I245" s="71">
        <f t="shared" si="30"/>
        <v>-10716</v>
      </c>
      <c r="J245" s="172">
        <f t="shared" si="31"/>
        <v>2</v>
      </c>
      <c r="K245" s="224" t="str">
        <f t="shared" si="28"/>
        <v/>
      </c>
      <c r="N245" s="65"/>
      <c r="O245" s="65"/>
      <c r="P245" s="65"/>
      <c r="Q245" s="65"/>
      <c r="R245" s="65"/>
      <c r="S245" s="65"/>
      <c r="T245" s="65"/>
      <c r="U245" s="65"/>
      <c r="V245" s="65"/>
      <c r="W245" s="65"/>
    </row>
    <row r="246" spans="1:23" ht="20.25" thickBot="1">
      <c r="A246" s="66" t="str">
        <f>IF(ISNA(VLOOKUP($C246,BASEIS!$A$2:$G$475,3,FALSE))," ",VLOOKUP($C246,BASEIS!$A$2:$G$475,7,FALSE))</f>
        <v>http://www.electronics.teipir.gr</v>
      </c>
      <c r="B246" s="206" t="str">
        <f t="shared" si="29"/>
        <v>i</v>
      </c>
      <c r="C246" s="72">
        <v>503</v>
      </c>
      <c r="D246" s="73" t="str">
        <f>IF(ISNA(VLOOKUP($C246,BASEIS!$A$2:$E$475,3,FALSE))," ",VLOOKUP($C246,BASEIS!$A$2:$E$475,3,FALSE))</f>
        <v>ΗΛΕΚΤΡΟΝΙΚΩΝ ΜΗΧΑΝΙΚΩΝ ΤΕ (ΠΕΙΡΑΙΑΣ)</v>
      </c>
      <c r="E246" s="74" t="str">
        <f>IF(ISNA(VLOOKUP($C246,BASEIS!$A$2:$E$475,2,FALSE))," ",VLOOKUP($C246,BASEIS!$A$2:$E$475,2,FALSE))</f>
        <v>Τ.Ε.Ι. ΠΕΙΡΑΙΑ</v>
      </c>
      <c r="F246" s="75">
        <f>IF(ISNA(VLOOKUP($C246,BASEIS!$A$2:$E$475,4,FALSE))," ",VLOOKUP($C246,BASEIS!$A$2:$E$475,4,FALSE))</f>
        <v>9291</v>
      </c>
      <c r="G246" s="245">
        <f>IF(ISNA(VLOOKUP($C246,BASEIS!$A$2:$E$475,5,FALSE))," ",VLOOKUP($C246,BASEIS!$A$2:$E$475,5,FALSE))</f>
        <v>10801</v>
      </c>
      <c r="H246" s="64"/>
      <c r="I246" s="71">
        <f t="shared" si="30"/>
        <v>-10801</v>
      </c>
      <c r="J246" s="172">
        <f t="shared" si="31"/>
        <v>2</v>
      </c>
      <c r="K246" s="224" t="str">
        <f t="shared" si="28"/>
        <v/>
      </c>
      <c r="N246" s="65"/>
      <c r="O246" s="65"/>
      <c r="P246" s="65"/>
      <c r="Q246" s="65"/>
      <c r="R246" s="65"/>
      <c r="S246" s="65"/>
      <c r="T246" s="65"/>
      <c r="U246" s="65"/>
      <c r="V246" s="65"/>
      <c r="W246" s="65"/>
    </row>
    <row r="247" spans="1:23" ht="20.25" thickBot="1">
      <c r="A247" s="66" t="str">
        <f>IF(ISNA(VLOOKUP($C247,BASEIS!$A$2:$G$475,3,FALSE))," ",VLOOKUP($C247,BASEIS!$A$2:$G$475,7,FALSE))</f>
        <v>http://www.bc.teithe.gr</v>
      </c>
      <c r="B247" s="206" t="str">
        <f t="shared" si="29"/>
        <v>i</v>
      </c>
      <c r="C247" s="72">
        <v>694</v>
      </c>
      <c r="D247" s="73" t="str">
        <f>IF(ISNA(VLOOKUP($C247,BASEIS!$A$2:$E$475,3,FALSE))," ",VLOOKUP($C247,BASEIS!$A$2:$E$475,3,FALSE))</f>
        <v>ΠΡΟΣΧΟΛΙΚΗΣ ΑΓΩΓΗΣ (ΘΕΣΣΑΛΟΝΙΚΗ)</v>
      </c>
      <c r="E247" s="74" t="str">
        <f>IF(ISNA(VLOOKUP($C247,BASEIS!$A$2:$E$475,2,FALSE))," ",VLOOKUP($C247,BASEIS!$A$2:$E$475,2,FALSE))</f>
        <v>ΑΛΕΞΑΝΔΡΕΙΟ Τ.Ε.Ι. ΘΕΣΣΑΛΟΝΙΚΗΣ</v>
      </c>
      <c r="F247" s="75">
        <f>IF(ISNA(VLOOKUP($C247,BASEIS!$A$2:$E$475,4,FALSE))," ",VLOOKUP($C247,BASEIS!$A$2:$E$475,4,FALSE))</f>
        <v>9358</v>
      </c>
      <c r="G247" s="245">
        <f>IF(ISNA(VLOOKUP($C247,BASEIS!$A$2:$E$475,5,FALSE))," ",VLOOKUP($C247,BASEIS!$A$2:$E$475,5,FALSE))</f>
        <v>10867</v>
      </c>
      <c r="H247" s="64"/>
      <c r="I247" s="71">
        <f t="shared" si="30"/>
        <v>-10867</v>
      </c>
      <c r="J247" s="172">
        <f t="shared" si="31"/>
        <v>2</v>
      </c>
      <c r="K247" s="224" t="str">
        <f t="shared" si="28"/>
        <v/>
      </c>
      <c r="N247" s="65"/>
      <c r="O247" s="65"/>
      <c r="P247" s="65"/>
      <c r="Q247" s="65"/>
      <c r="R247" s="65"/>
      <c r="S247" s="65"/>
      <c r="T247" s="65"/>
      <c r="U247" s="65"/>
      <c r="V247" s="65"/>
      <c r="W247" s="65"/>
    </row>
    <row r="248" spans="1:23" ht="20.25" thickBot="1">
      <c r="A248" s="66" t="str">
        <f>IF(ISNA(VLOOKUP($C248,BASEIS!$A$2:$G$475,3,FALSE))," ",VLOOKUP($C248,BASEIS!$A$2:$G$475,7,FALSE))</f>
        <v>http://tlpm.teiep.gr</v>
      </c>
      <c r="B248" s="206" t="str">
        <f t="shared" si="29"/>
        <v>i</v>
      </c>
      <c r="C248" s="72">
        <v>696</v>
      </c>
      <c r="D248" s="73" t="str">
        <f>IF(ISNA(VLOOKUP($C248,BASEIS!$A$2:$E$475,3,FALSE))," ",VLOOKUP($C248,BASEIS!$A$2:$E$475,3,FALSE))</f>
        <v>ΛΑΪΚΗΣ ΚΑΙ ΠΑΡΑΔΟΣΙΑΚΗΣ ΜΟΥΣΙΚΗΣ (ΑΡΤΑ)</v>
      </c>
      <c r="E248" s="74" t="str">
        <f>IF(ISNA(VLOOKUP($C248,BASEIS!$A$2:$E$475,2,FALSE))," ",VLOOKUP($C248,BASEIS!$A$2:$E$475,2,FALSE))</f>
        <v>Τ.Ε.Ι. ΗΠΕΙΡΟΥ</v>
      </c>
      <c r="F248" s="75">
        <f>IF(ISNA(VLOOKUP($C248,BASEIS!$A$2:$E$475,4,FALSE))," ",VLOOKUP($C248,BASEIS!$A$2:$E$475,4,FALSE))</f>
        <v>10735</v>
      </c>
      <c r="G248" s="245">
        <f>IF(ISNA(VLOOKUP($C248,BASEIS!$A$2:$E$475,5,FALSE))," ",VLOOKUP($C248,BASEIS!$A$2:$E$475,5,FALSE))</f>
        <v>10872</v>
      </c>
      <c r="H248" s="64"/>
      <c r="I248" s="71">
        <f t="shared" si="30"/>
        <v>-10872</v>
      </c>
      <c r="J248" s="172">
        <f t="shared" si="31"/>
        <v>2</v>
      </c>
      <c r="K248" s="224" t="str">
        <f t="shared" si="28"/>
        <v/>
      </c>
      <c r="N248" s="65"/>
      <c r="O248" s="65"/>
      <c r="P248" s="65"/>
      <c r="Q248" s="65"/>
      <c r="R248" s="65"/>
      <c r="S248" s="65"/>
      <c r="T248" s="65"/>
      <c r="U248" s="65"/>
      <c r="V248" s="65"/>
      <c r="W248" s="65"/>
    </row>
    <row r="249" spans="1:23" ht="20.25" thickBot="1">
      <c r="A249" s="66" t="str">
        <f>IF(ISNA(VLOOKUP($C249,BASEIS!$A$2:$G$475,3,FALSE))," ",VLOOKUP($C249,BASEIS!$A$2:$G$475,7,FALSE))</f>
        <v>http://www.et.teiath.gr/</v>
      </c>
      <c r="B249" s="206" t="str">
        <f t="shared" si="29"/>
        <v>i</v>
      </c>
      <c r="C249" s="72">
        <v>512</v>
      </c>
      <c r="D249" s="73" t="str">
        <f>IF(ISNA(VLOOKUP($C249,BASEIS!$A$2:$E$475,3,FALSE))," ",VLOOKUP($C249,BASEIS!$A$2:$E$475,3,FALSE))</f>
        <v>ΜΗΧΑΝΙΚΩΝ ΕΝΕΡΓΕΙΑΚΗΣ ΤΕΧΝΟΛΟΓΙΑΣ ΤΕ (ΑΘΗΝΑ)</v>
      </c>
      <c r="E249" s="74" t="str">
        <f>IF(ISNA(VLOOKUP($C249,BASEIS!$A$2:$E$475,2,FALSE))," ",VLOOKUP($C249,BASEIS!$A$2:$E$475,2,FALSE))</f>
        <v>Τ.Ε.Ι. ΑΘΗΝΑΣ</v>
      </c>
      <c r="F249" s="75">
        <f>IF(ISNA(VLOOKUP($C249,BASEIS!$A$2:$E$475,4,FALSE))," ",VLOOKUP($C249,BASEIS!$A$2:$E$475,4,FALSE))</f>
        <v>10352</v>
      </c>
      <c r="G249" s="245">
        <f>IF(ISNA(VLOOKUP($C249,BASEIS!$A$2:$E$475,5,FALSE))," ",VLOOKUP($C249,BASEIS!$A$2:$E$475,5,FALSE))</f>
        <v>11033</v>
      </c>
      <c r="H249" s="64"/>
      <c r="I249" s="71">
        <f t="shared" si="30"/>
        <v>-11033</v>
      </c>
      <c r="J249" s="172">
        <f t="shared" si="31"/>
        <v>2</v>
      </c>
      <c r="K249" s="224" t="str">
        <f t="shared" si="28"/>
        <v/>
      </c>
      <c r="N249" s="65"/>
      <c r="O249" s="65"/>
      <c r="P249" s="65"/>
      <c r="Q249" s="65"/>
      <c r="R249" s="65"/>
      <c r="S249" s="65"/>
      <c r="T249" s="65"/>
      <c r="U249" s="65"/>
      <c r="V249" s="65"/>
      <c r="W249" s="65"/>
    </row>
    <row r="250" spans="1:23" ht="20.25" thickBot="1">
      <c r="A250" s="66" t="str">
        <f>IF(ISNA(VLOOKUP($C250,BASEIS!$A$2:$G$475,3,FALSE))," ",VLOOKUP($C250,BASEIS!$A$2:$G$475,7,FALSE))</f>
        <v>http://www.teikal.gr/</v>
      </c>
      <c r="B250" s="206" t="str">
        <f t="shared" si="29"/>
        <v>i</v>
      </c>
      <c r="C250" s="72">
        <v>760</v>
      </c>
      <c r="D250" s="73" t="str">
        <f>IF(ISNA(VLOOKUP($C250,BASEIS!$A$2:$E$475,3,FALSE))," ",VLOOKUP($C250,BASEIS!$A$2:$E$475,3,FALSE))</f>
        <v>ΤΕΧΝΟΛΟΓΩΝ ΓΕΩΠΟΝΩΝ (ΚΑΛΑΜΑΤΑ)</v>
      </c>
      <c r="E250" s="74" t="str">
        <f>IF(ISNA(VLOOKUP($C250,BASEIS!$A$2:$E$475,2,FALSE))," ",VLOOKUP($C250,BASEIS!$A$2:$E$475,2,FALSE))</f>
        <v>Τ.Ε.Ι. ΠΕΛΟΠΟΝΝΗΣΟΥ</v>
      </c>
      <c r="F250" s="75">
        <f>IF(ISNA(VLOOKUP($C250,BASEIS!$A$2:$E$475,4,FALSE))," ",VLOOKUP($C250,BASEIS!$A$2:$E$475,4,FALSE))</f>
        <v>11308</v>
      </c>
      <c r="G250" s="245">
        <f>IF(ISNA(VLOOKUP($C250,BASEIS!$A$2:$E$475,5,FALSE))," ",VLOOKUP($C250,BASEIS!$A$2:$E$475,5,FALSE))</f>
        <v>11108</v>
      </c>
      <c r="H250" s="64"/>
      <c r="I250" s="71">
        <f t="shared" si="30"/>
        <v>-11108</v>
      </c>
      <c r="J250" s="172">
        <f t="shared" si="31"/>
        <v>2</v>
      </c>
      <c r="K250" s="224" t="str">
        <f t="shared" si="28"/>
        <v/>
      </c>
      <c r="N250" s="65"/>
      <c r="O250" s="65"/>
      <c r="P250" s="65"/>
      <c r="Q250" s="65"/>
      <c r="R250" s="65"/>
      <c r="S250" s="65"/>
      <c r="T250" s="65"/>
      <c r="U250" s="65"/>
      <c r="V250" s="65"/>
      <c r="W250" s="65"/>
    </row>
    <row r="251" spans="1:23" ht="20.25" thickBot="1">
      <c r="A251" s="66" t="str">
        <f>IF(ISNA(VLOOKUP($C251,BASEIS!$A$2:$G$475,3,FALSE))," ",VLOOKUP($C251,BASEIS!$A$2:$G$475,7,FALSE))</f>
        <v>http://www.ee.teiath.gr/</v>
      </c>
      <c r="B251" s="206" t="str">
        <f t="shared" si="29"/>
        <v>i</v>
      </c>
      <c r="C251" s="72">
        <v>501</v>
      </c>
      <c r="D251" s="73" t="str">
        <f>IF(ISNA(VLOOKUP($C251,BASEIS!$A$2:$E$475,3,FALSE))," ",VLOOKUP($C251,BASEIS!$A$2:$E$475,3,FALSE))</f>
        <v>ΗΛΕΚΤΡΟΝΙΚΩΝ ΜΗΧΑΝΙΚΩΝ ΤΕ (ΑΘΗΝΑ)</v>
      </c>
      <c r="E251" s="74" t="str">
        <f>IF(ISNA(VLOOKUP($C251,BASEIS!$A$2:$E$475,2,FALSE))," ",VLOOKUP($C251,BASEIS!$A$2:$E$475,2,FALSE))</f>
        <v>Τ.Ε.Ι. ΑΘΗΝΑΣ</v>
      </c>
      <c r="F251" s="75">
        <f>IF(ISNA(VLOOKUP($C251,BASEIS!$A$2:$E$475,4,FALSE))," ",VLOOKUP($C251,BASEIS!$A$2:$E$475,4,FALSE))</f>
        <v>10180</v>
      </c>
      <c r="G251" s="245">
        <f>IF(ISNA(VLOOKUP($C251,BASEIS!$A$2:$E$475,5,FALSE))," ",VLOOKUP($C251,BASEIS!$A$2:$E$475,5,FALSE))</f>
        <v>11207</v>
      </c>
      <c r="H251" s="64"/>
      <c r="I251" s="71">
        <f t="shared" si="30"/>
        <v>-11207</v>
      </c>
      <c r="J251" s="172">
        <f t="shared" si="31"/>
        <v>2</v>
      </c>
      <c r="K251" s="224" t="str">
        <f t="shared" si="28"/>
        <v/>
      </c>
      <c r="N251" s="65"/>
      <c r="O251" s="65"/>
      <c r="P251" s="65"/>
      <c r="Q251" s="65"/>
      <c r="R251" s="65"/>
      <c r="S251" s="65"/>
      <c r="T251" s="65"/>
      <c r="U251" s="65"/>
      <c r="V251" s="65"/>
      <c r="W251" s="65"/>
    </row>
    <row r="252" spans="1:23" ht="20.25" thickBot="1">
      <c r="A252" s="66" t="str">
        <f>IF(ISNA(VLOOKUP($C252,BASEIS!$A$2:$G$475,3,FALSE))," ",VLOOKUP($C252,BASEIS!$A$2:$G$475,7,FALSE))</f>
        <v>http://depelec.daidalos.teipir.gr/index.php?lang=gr</v>
      </c>
      <c r="B252" s="206" t="str">
        <f t="shared" si="29"/>
        <v>i</v>
      </c>
      <c r="C252" s="72">
        <v>483</v>
      </c>
      <c r="D252" s="73" t="str">
        <f>IF(ISNA(VLOOKUP($C252,BASEIS!$A$2:$E$475,3,FALSE))," ",VLOOKUP($C252,BASEIS!$A$2:$E$475,3,FALSE))</f>
        <v>ΗΛΕΚΤΡΟΛΟΓΩΝ ΜΗΧΑΝΙΚΩΝ ΤΕ (ΠΕΙΡΑΙΑΣ)</v>
      </c>
      <c r="E252" s="74" t="str">
        <f>IF(ISNA(VLOOKUP($C252,BASEIS!$A$2:$E$475,2,FALSE))," ",VLOOKUP($C252,BASEIS!$A$2:$E$475,2,FALSE))</f>
        <v>Τ.Ε.Ι. ΠΕΙΡΑΙΑ</v>
      </c>
      <c r="F252" s="75">
        <f>IF(ISNA(VLOOKUP($C252,BASEIS!$A$2:$E$475,4,FALSE))," ",VLOOKUP($C252,BASEIS!$A$2:$E$475,4,FALSE))</f>
        <v>10927</v>
      </c>
      <c r="G252" s="245">
        <f>IF(ISNA(VLOOKUP($C252,BASEIS!$A$2:$E$475,5,FALSE))," ",VLOOKUP($C252,BASEIS!$A$2:$E$475,5,FALSE))</f>
        <v>11236</v>
      </c>
      <c r="H252" s="64"/>
      <c r="I252" s="71">
        <f t="shared" si="30"/>
        <v>-11236</v>
      </c>
      <c r="J252" s="172">
        <f t="shared" si="31"/>
        <v>2</v>
      </c>
      <c r="K252" s="224" t="str">
        <f t="shared" ref="K252:K272" si="32">IF(G252=0,"ΝΕΑ ΣΧΟΛΗ","")</f>
        <v/>
      </c>
      <c r="N252" s="65"/>
      <c r="O252" s="65"/>
      <c r="P252" s="65"/>
      <c r="Q252" s="65"/>
      <c r="R252" s="65"/>
      <c r="S252" s="65"/>
      <c r="T252" s="65"/>
      <c r="U252" s="65"/>
      <c r="V252" s="65"/>
      <c r="W252" s="65"/>
    </row>
    <row r="253" spans="1:23" ht="20.25" thickBot="1">
      <c r="A253" s="66" t="str">
        <f>IF(ISNA(VLOOKUP($C253,BASEIS!$A$2:$G$475,3,FALSE))," ",VLOOKUP($C253,BASEIS!$A$2:$G$475,7,FALSE))</f>
        <v>http://www.steg.teicrete.gr/fp/</v>
      </c>
      <c r="B253" s="206" t="str">
        <f t="shared" ref="B253:B272" si="33">HYPERLINK(A253,"i")</f>
        <v>i</v>
      </c>
      <c r="C253" s="72">
        <v>758</v>
      </c>
      <c r="D253" s="73" t="str">
        <f>IF(ISNA(VLOOKUP($C253,BASEIS!$A$2:$E$475,3,FALSE))," ",VLOOKUP($C253,BASEIS!$A$2:$E$475,3,FALSE))</f>
        <v>ΤΕΧΝΟΛΟΓΩΝ ΓΕΩΠΟΝΩΝ (ΗΡΑΚΛΕΙΟ)</v>
      </c>
      <c r="E253" s="74" t="str">
        <f>IF(ISNA(VLOOKUP($C253,BASEIS!$A$2:$E$475,2,FALSE))," ",VLOOKUP($C253,BASEIS!$A$2:$E$475,2,FALSE))</f>
        <v>Τ.Ε.Ι. ΚΡΗΤΗΣ</v>
      </c>
      <c r="F253" s="75">
        <f>IF(ISNA(VLOOKUP($C253,BASEIS!$A$2:$E$475,4,FALSE))," ",VLOOKUP($C253,BASEIS!$A$2:$E$475,4,FALSE))</f>
        <v>11460</v>
      </c>
      <c r="G253" s="245">
        <f>IF(ISNA(VLOOKUP($C253,BASEIS!$A$2:$E$475,5,FALSE))," ",VLOOKUP($C253,BASEIS!$A$2:$E$475,5,FALSE))</f>
        <v>11298</v>
      </c>
      <c r="H253" s="64"/>
      <c r="I253" s="71">
        <f t="shared" ref="I253:I272" si="34">$F$2-G253</f>
        <v>-11298</v>
      </c>
      <c r="J253" s="172">
        <f t="shared" ref="J253:J272" si="35">IF(I253&gt;=0,1,2)</f>
        <v>2</v>
      </c>
      <c r="K253" s="224" t="str">
        <f t="shared" si="32"/>
        <v/>
      </c>
      <c r="N253" s="65"/>
      <c r="O253" s="65"/>
      <c r="P253" s="65"/>
      <c r="Q253" s="65"/>
      <c r="R253" s="65"/>
      <c r="S253" s="65"/>
      <c r="T253" s="65"/>
      <c r="U253" s="65"/>
      <c r="V253" s="65"/>
      <c r="W253" s="65"/>
    </row>
    <row r="254" spans="1:23" ht="20.25" thickBot="1">
      <c r="A254" s="66" t="str">
        <f>IF(ISNA(VLOOKUP($C254,BASEIS!$A$2:$G$475,3,FALSE))," ",VLOOKUP($C254,BASEIS!$A$2:$G$475,7,FALSE))</f>
        <v>http://www.autom.teithe.gr/gr/</v>
      </c>
      <c r="B254" s="206" t="str">
        <f t="shared" si="33"/>
        <v>i</v>
      </c>
      <c r="C254" s="72">
        <v>720</v>
      </c>
      <c r="D254" s="73" t="str">
        <f>IF(ISNA(VLOOKUP($C254,BASEIS!$A$2:$E$475,3,FALSE))," ",VLOOKUP($C254,BASEIS!$A$2:$E$475,3,FALSE))</f>
        <v>ΜΗΧΑΝΙΚΩΝ ΑΥΤΟΜΑΤΙΣΜΟΥ ΤΕ (ΘΕΣΣΑΛΟΝΙΚΗ)</v>
      </c>
      <c r="E254" s="74" t="str">
        <f>IF(ISNA(VLOOKUP($C254,BASEIS!$A$2:$E$475,2,FALSE))," ",VLOOKUP($C254,BASEIS!$A$2:$E$475,2,FALSE))</f>
        <v>ΑΛΕΞΑΝΔΡΕΙΟ Τ.Ε.Ι. ΘΕΣΣΑΛΟΝΙΚΗΣ</v>
      </c>
      <c r="F254" s="75">
        <f>IF(ISNA(VLOOKUP($C254,BASEIS!$A$2:$E$475,4,FALSE))," ",VLOOKUP($C254,BASEIS!$A$2:$E$475,4,FALSE))</f>
        <v>10603</v>
      </c>
      <c r="G254" s="245">
        <f>IF(ISNA(VLOOKUP($C254,BASEIS!$A$2:$E$475,5,FALSE))," ",VLOOKUP($C254,BASEIS!$A$2:$E$475,5,FALSE))</f>
        <v>11428</v>
      </c>
      <c r="H254" s="64"/>
      <c r="I254" s="71">
        <f t="shared" si="34"/>
        <v>-11428</v>
      </c>
      <c r="J254" s="172">
        <f t="shared" si="35"/>
        <v>2</v>
      </c>
      <c r="K254" s="224" t="str">
        <f t="shared" si="32"/>
        <v/>
      </c>
      <c r="N254" s="65"/>
      <c r="O254" s="65"/>
      <c r="P254" s="65"/>
      <c r="Q254" s="65"/>
      <c r="R254" s="65"/>
      <c r="S254" s="65"/>
      <c r="T254" s="65"/>
      <c r="U254" s="65"/>
      <c r="V254" s="65"/>
      <c r="W254" s="65"/>
    </row>
    <row r="255" spans="1:23" ht="20.25" thickBot="1">
      <c r="A255" s="66" t="str">
        <f>IF(ISNA(VLOOKUP($C255,BASEIS!$A$2:$G$475,3,FALSE))," ",VLOOKUP($C255,BASEIS!$A$2:$G$475,7,FALSE))</f>
        <v>https://www.teilar.gr/tmimata/tmima.php?tid=25</v>
      </c>
      <c r="B255" s="206" t="str">
        <f t="shared" si="33"/>
        <v>i</v>
      </c>
      <c r="C255" s="72">
        <v>761</v>
      </c>
      <c r="D255" s="73" t="str">
        <f>IF(ISNA(VLOOKUP($C255,BASEIS!$A$2:$E$475,3,FALSE))," ",VLOOKUP($C255,BASEIS!$A$2:$E$475,3,FALSE))</f>
        <v>ΤΕΧΝΟΛΟΓΩΝ ΓΕΩΠΟΝΩΝ (ΛΑΡΙΣΑ)</v>
      </c>
      <c r="E255" s="74" t="str">
        <f>IF(ISNA(VLOOKUP($C255,BASEIS!$A$2:$E$475,2,FALSE))," ",VLOOKUP($C255,BASEIS!$A$2:$E$475,2,FALSE))</f>
        <v>Τ.Ε.Ι. ΘΕΣΣΑΛΙΑΣ</v>
      </c>
      <c r="F255" s="75">
        <f>IF(ISNA(VLOOKUP($C255,BASEIS!$A$2:$E$475,4,FALSE))," ",VLOOKUP($C255,BASEIS!$A$2:$E$475,4,FALSE))</f>
        <v>11675</v>
      </c>
      <c r="G255" s="245">
        <f>IF(ISNA(VLOOKUP($C255,BASEIS!$A$2:$E$475,5,FALSE))," ",VLOOKUP($C255,BASEIS!$A$2:$E$475,5,FALSE))</f>
        <v>11496</v>
      </c>
      <c r="H255" s="64"/>
      <c r="I255" s="71">
        <f t="shared" si="34"/>
        <v>-11496</v>
      </c>
      <c r="J255" s="172">
        <f t="shared" si="35"/>
        <v>2</v>
      </c>
      <c r="K255" s="224" t="str">
        <f t="shared" si="32"/>
        <v/>
      </c>
      <c r="N255" s="65"/>
      <c r="O255" s="65"/>
      <c r="P255" s="65"/>
      <c r="Q255" s="65"/>
      <c r="R255" s="65"/>
      <c r="S255" s="65"/>
      <c r="T255" s="65"/>
      <c r="U255" s="65"/>
      <c r="V255" s="65"/>
      <c r="W255" s="65"/>
    </row>
    <row r="256" spans="1:23" ht="20.25" thickBot="1">
      <c r="A256" s="66" t="str">
        <f>IF(ISNA(VLOOKUP($C256,BASEIS!$A$2:$G$475,3,FALSE))," ",VLOOKUP($C256,BASEIS!$A$2:$G$475,7,FALSE))</f>
        <v>http://auto.teipir.gr/</v>
      </c>
      <c r="B256" s="206" t="str">
        <f t="shared" si="33"/>
        <v>i</v>
      </c>
      <c r="C256" s="72">
        <v>714</v>
      </c>
      <c r="D256" s="73" t="str">
        <f>IF(ISNA(VLOOKUP($C256,BASEIS!$A$2:$E$475,3,FALSE))," ",VLOOKUP($C256,BASEIS!$A$2:$E$475,3,FALSE))</f>
        <v>ΜΗΧΑΝΙΚΩΝ ΑΥΤΟΜΑΤΙΣΜΟΥ ΤΕ (ΠΕΙΡΑΙΑΣ)</v>
      </c>
      <c r="E256" s="74" t="str">
        <f>IF(ISNA(VLOOKUP($C256,BASEIS!$A$2:$E$475,2,FALSE))," ",VLOOKUP($C256,BASEIS!$A$2:$E$475,2,FALSE))</f>
        <v>Τ.Ε.Ι. ΠΕΙΡΑΙΑ</v>
      </c>
      <c r="F256" s="75">
        <f>IF(ISNA(VLOOKUP($C256,BASEIS!$A$2:$E$475,4,FALSE))," ",VLOOKUP($C256,BASEIS!$A$2:$E$475,4,FALSE))</f>
        <v>10555</v>
      </c>
      <c r="G256" s="245">
        <f>IF(ISNA(VLOOKUP($C256,BASEIS!$A$2:$E$475,5,FALSE))," ",VLOOKUP($C256,BASEIS!$A$2:$E$475,5,FALSE))</f>
        <v>11506</v>
      </c>
      <c r="H256" s="64"/>
      <c r="I256" s="71">
        <f t="shared" si="34"/>
        <v>-11506</v>
      </c>
      <c r="J256" s="172">
        <f t="shared" si="35"/>
        <v>2</v>
      </c>
      <c r="K256" s="224" t="str">
        <f t="shared" si="32"/>
        <v/>
      </c>
      <c r="N256" s="65"/>
      <c r="O256" s="65"/>
      <c r="P256" s="65"/>
      <c r="Q256" s="65"/>
      <c r="R256" s="65"/>
      <c r="S256" s="65"/>
      <c r="T256" s="65"/>
      <c r="U256" s="65"/>
      <c r="V256" s="65"/>
      <c r="W256" s="65"/>
    </row>
    <row r="257" spans="1:23" ht="20.25" thickBot="1">
      <c r="A257" s="66" t="str">
        <f>IF(ISNA(VLOOKUP($C257,BASEIS!$A$2:$G$475,3,FALSE))," ",VLOOKUP($C257,BASEIS!$A$2:$G$475,7,FALSE))</f>
        <v>http://www.teikav.edu.gr/portal/index.php/el/studies/bachelors/steg/bsc-oenology</v>
      </c>
      <c r="B257" s="206" t="str">
        <f t="shared" si="33"/>
        <v>i</v>
      </c>
      <c r="C257" s="72">
        <v>752</v>
      </c>
      <c r="D257" s="73" t="str">
        <f>IF(ISNA(VLOOKUP($C257,BASEIS!$A$2:$E$475,3,FALSE))," ",VLOOKUP($C257,BASEIS!$A$2:$E$475,3,FALSE))</f>
        <v>ΟΙΝΟΛΟΓΙΑΣ ΚΑΙ ΤΕΧΝΟΛΟΓΙΑΣ ΠΟΤΩΝ (ΔΡΑΜΑ)</v>
      </c>
      <c r="E257" s="74" t="str">
        <f>IF(ISNA(VLOOKUP($C257,BASEIS!$A$2:$E$475,2,FALSE))," ",VLOOKUP($C257,BASEIS!$A$2:$E$475,2,FALSE))</f>
        <v>Τ.Ε.Ι. ΑΝΑΤΟΛΙΚΗΣ ΜΑΚΕΔΟΝΙΑΣ &amp; ΘΡΑΚΗΣ</v>
      </c>
      <c r="F257" s="75">
        <f>IF(ISNA(VLOOKUP($C257,BASEIS!$A$2:$E$475,4,FALSE))," ",VLOOKUP($C257,BASEIS!$A$2:$E$475,4,FALSE))</f>
        <v>7649</v>
      </c>
      <c r="G257" s="245">
        <f>IF(ISNA(VLOOKUP($C257,BASEIS!$A$2:$E$475,5,FALSE))," ",VLOOKUP($C257,BASEIS!$A$2:$E$475,5,FALSE))</f>
        <v>11690</v>
      </c>
      <c r="H257" s="64"/>
      <c r="I257" s="71">
        <f t="shared" si="34"/>
        <v>-11690</v>
      </c>
      <c r="J257" s="172">
        <f t="shared" si="35"/>
        <v>2</v>
      </c>
      <c r="K257" s="224" t="str">
        <f t="shared" si="32"/>
        <v/>
      </c>
      <c r="N257" s="65"/>
      <c r="O257" s="65"/>
      <c r="P257" s="65"/>
      <c r="Q257" s="65"/>
      <c r="R257" s="65"/>
      <c r="S257" s="65"/>
      <c r="T257" s="65"/>
      <c r="U257" s="65"/>
      <c r="V257" s="65"/>
      <c r="W257" s="65"/>
    </row>
    <row r="258" spans="1:23" ht="20.25" thickBot="1">
      <c r="A258" s="66" t="str">
        <f>IF(ISNA(VLOOKUP($C258,BASEIS!$A$2:$G$475,3,FALSE))," ",VLOOKUP($C258,BASEIS!$A$2:$G$475,7,FALSE))</f>
        <v>http://bg.teiion.gr/index.php?lang=el</v>
      </c>
      <c r="B258" s="206" t="str">
        <f t="shared" si="33"/>
        <v>i</v>
      </c>
      <c r="C258" s="72">
        <v>546</v>
      </c>
      <c r="D258" s="73" t="str">
        <f>IF(ISNA(VLOOKUP($C258,BASEIS!$A$2:$E$475,3,FALSE))," ",VLOOKUP($C258,BASEIS!$A$2:$E$475,3,FALSE))</f>
        <v>ΤΕΧΝΟΛΟΓΙΑΣ ΤΡΟΦΙΜΩΝ (ΑΡΓΟΣΤΟΛΙ)</v>
      </c>
      <c r="E258" s="74" t="str">
        <f>IF(ISNA(VLOOKUP($C258,BASEIS!$A$2:$E$475,2,FALSE))," ",VLOOKUP($C258,BASEIS!$A$2:$E$475,2,FALSE))</f>
        <v>Τ.Ε.Ι. ΙΟΝΙΩΝ ΝΗΣΩΝ</v>
      </c>
      <c r="F258" s="75">
        <f>IF(ISNA(VLOOKUP($C258,BASEIS!$A$2:$E$475,4,FALSE))," ",VLOOKUP($C258,BASEIS!$A$2:$E$475,4,FALSE))</f>
        <v>7006</v>
      </c>
      <c r="G258" s="245">
        <f>IF(ISNA(VLOOKUP($C258,BASEIS!$A$2:$E$475,5,FALSE))," ",VLOOKUP($C258,BASEIS!$A$2:$E$475,5,FALSE))</f>
        <v>11698</v>
      </c>
      <c r="H258" s="64"/>
      <c r="I258" s="71">
        <f t="shared" si="34"/>
        <v>-11698</v>
      </c>
      <c r="J258" s="172">
        <f t="shared" si="35"/>
        <v>2</v>
      </c>
      <c r="K258" s="224" t="str">
        <f t="shared" si="32"/>
        <v/>
      </c>
      <c r="N258" s="65"/>
      <c r="O258" s="65"/>
      <c r="P258" s="65"/>
      <c r="Q258" s="65"/>
      <c r="R258" s="65"/>
      <c r="S258" s="65"/>
      <c r="T258" s="65"/>
      <c r="U258" s="65"/>
      <c r="V258" s="65"/>
      <c r="W258" s="65"/>
    </row>
    <row r="259" spans="1:23" ht="20.25" thickBot="1">
      <c r="A259" s="66" t="str">
        <f>IF(ISNA(VLOOKUP($C259,BASEIS!$A$2:$G$475,3,FALSE))," ",VLOOKUP($C259,BASEIS!$A$2:$G$475,7,FALSE))</f>
        <v>http://www.teiath.gr/seyp/early_childhood_education/</v>
      </c>
      <c r="B259" s="206" t="str">
        <f t="shared" ref="B259" si="36">HYPERLINK(A259,"i")</f>
        <v>i</v>
      </c>
      <c r="C259" s="72">
        <v>690</v>
      </c>
      <c r="D259" s="73" t="str">
        <f>IF(ISNA(VLOOKUP($C259,BASEIS!$A$2:$E$475,3,FALSE))," ",VLOOKUP($C259,BASEIS!$A$2:$E$475,3,FALSE))</f>
        <v>ΠΡΟΣΧΟΛΙΚΗΣ ΑΓΩΓΗΣ (ΑΘΗΝΑ)</v>
      </c>
      <c r="E259" s="74" t="str">
        <f>IF(ISNA(VLOOKUP($C259,BASEIS!$A$2:$E$475,2,FALSE))," ",VLOOKUP($C259,BASEIS!$A$2:$E$475,2,FALSE))</f>
        <v>Τ.Ε.Ι. ΑΘΗΝΑΣ</v>
      </c>
      <c r="F259" s="75">
        <f>IF(ISNA(VLOOKUP($C259,BASEIS!$A$2:$E$475,4,FALSE))," ",VLOOKUP($C259,BASEIS!$A$2:$E$475,4,FALSE))</f>
        <v>10149</v>
      </c>
      <c r="G259" s="245">
        <f>IF(ISNA(VLOOKUP($C259,BASEIS!$A$2:$E$475,5,FALSE))," ",VLOOKUP($C259,BASEIS!$A$2:$E$475,5,FALSE))</f>
        <v>11861</v>
      </c>
      <c r="H259" s="64"/>
      <c r="I259" s="71">
        <f t="shared" ref="I259" si="37">$F$2-G259</f>
        <v>-11861</v>
      </c>
      <c r="J259" s="172">
        <f t="shared" ref="J259" si="38">IF(I259&gt;=0,1,2)</f>
        <v>2</v>
      </c>
      <c r="K259" s="224" t="str">
        <f t="shared" ref="K259" si="39">IF(G259=0,"ΝΕΑ ΣΧΟΛΗ","")</f>
        <v/>
      </c>
      <c r="N259" s="65"/>
      <c r="O259" s="65"/>
      <c r="P259" s="65"/>
      <c r="Q259" s="65"/>
      <c r="R259" s="65"/>
      <c r="S259" s="65"/>
      <c r="T259" s="65"/>
      <c r="U259" s="65"/>
      <c r="V259" s="65"/>
      <c r="W259" s="65"/>
    </row>
    <row r="260" spans="1:23" ht="20.25" thickBot="1">
      <c r="A260" s="66" t="str">
        <f>IF(ISNA(VLOOKUP($C260,BASEIS!$A$2:$G$475,3,FALSE))," ",VLOOKUP($C260,BASEIS!$A$2:$G$475,7,FALSE))</f>
        <v>http://platon.teipir.gr/new/ecs/index.html</v>
      </c>
      <c r="B260" s="206" t="str">
        <f t="shared" si="33"/>
        <v>i</v>
      </c>
      <c r="C260" s="72">
        <v>713</v>
      </c>
      <c r="D260" s="73" t="str">
        <f>IF(ISNA(VLOOKUP($C260,BASEIS!$A$2:$E$475,3,FALSE))," ",VLOOKUP($C260,BASEIS!$A$2:$E$475,3,FALSE))</f>
        <v>ΜΗΧΑΝΙΚΩΝ ΗΛΕΚΤΡΟΝΙΚΩΝ ΥΠΟΛΟΓΙΣΤΙΚΩΝ ΣΥΣΤΗΜΑΤΩΝ ΤΕ (ΠΕΙΡΑΙΑΣ)</v>
      </c>
      <c r="E260" s="74" t="str">
        <f>IF(ISNA(VLOOKUP($C260,BASEIS!$A$2:$E$475,2,FALSE))," ",VLOOKUP($C260,BASEIS!$A$2:$E$475,2,FALSE))</f>
        <v>Τ.Ε.Ι. ΠΕΙΡΑΙΑ</v>
      </c>
      <c r="F260" s="75">
        <f>IF(ISNA(VLOOKUP($C260,BASEIS!$A$2:$E$475,4,FALSE))," ",VLOOKUP($C260,BASEIS!$A$2:$E$475,4,FALSE))</f>
        <v>10706</v>
      </c>
      <c r="G260" s="245">
        <f>IF(ISNA(VLOOKUP($C260,BASEIS!$A$2:$E$475,5,FALSE))," ",VLOOKUP($C260,BASEIS!$A$2:$E$475,5,FALSE))</f>
        <v>11948</v>
      </c>
      <c r="H260" s="64"/>
      <c r="I260" s="71">
        <f t="shared" si="34"/>
        <v>-11948</v>
      </c>
      <c r="J260" s="172">
        <f t="shared" si="35"/>
        <v>2</v>
      </c>
      <c r="K260" s="224" t="str">
        <f t="shared" si="32"/>
        <v/>
      </c>
      <c r="N260" s="65"/>
      <c r="O260" s="65"/>
      <c r="P260" s="65"/>
      <c r="Q260" s="65"/>
      <c r="R260" s="65"/>
      <c r="S260" s="65"/>
      <c r="T260" s="65"/>
      <c r="U260" s="65"/>
      <c r="V260" s="65"/>
      <c r="W260" s="65"/>
    </row>
    <row r="261" spans="1:23" ht="20.25" thickBot="1">
      <c r="A261" s="66" t="str">
        <f>IF(ISNA(VLOOKUP($C261,BASEIS!$A$2:$G$475,3,FALSE))," ",VLOOKUP($C261,BASEIS!$A$2:$G$475,7,FALSE))</f>
        <v>http://www.it.teithe.gr/</v>
      </c>
      <c r="B261" s="206" t="str">
        <f t="shared" si="33"/>
        <v>i</v>
      </c>
      <c r="C261" s="72">
        <v>712</v>
      </c>
      <c r="D261" s="73" t="str">
        <f>IF(ISNA(VLOOKUP($C261,BASEIS!$A$2:$E$475,3,FALSE))," ",VLOOKUP($C261,BASEIS!$A$2:$E$475,3,FALSE))</f>
        <v>ΜΗΧΑΝΙΚΩΝ ΠΛΗΡΟΦΟΡΙΚΗΣ ΤΕ (ΘΕΣΣΑΛΟΝΙΚΗ)</v>
      </c>
      <c r="E261" s="74" t="str">
        <f>IF(ISNA(VLOOKUP($C261,BASEIS!$A$2:$E$475,2,FALSE))," ",VLOOKUP($C261,BASEIS!$A$2:$E$475,2,FALSE))</f>
        <v>ΑΛΕΞΑΝΔΡΕΙΟ Τ.Ε.Ι. ΘΕΣΣΑΛΟΝΙΚΗΣ</v>
      </c>
      <c r="F261" s="75">
        <f>IF(ISNA(VLOOKUP($C261,BASEIS!$A$2:$E$475,4,FALSE))," ",VLOOKUP($C261,BASEIS!$A$2:$E$475,4,FALSE))</f>
        <v>12776</v>
      </c>
      <c r="G261" s="245">
        <f>IF(ISNA(VLOOKUP($C261,BASEIS!$A$2:$E$475,5,FALSE))," ",VLOOKUP($C261,BASEIS!$A$2:$E$475,5,FALSE))</f>
        <v>12110</v>
      </c>
      <c r="H261" s="64"/>
      <c r="I261" s="71">
        <f t="shared" si="34"/>
        <v>-12110</v>
      </c>
      <c r="J261" s="172">
        <f t="shared" si="35"/>
        <v>2</v>
      </c>
      <c r="K261" s="224" t="str">
        <f t="shared" si="32"/>
        <v/>
      </c>
      <c r="N261" s="65"/>
      <c r="O261" s="65"/>
      <c r="P261" s="65"/>
      <c r="Q261" s="65"/>
      <c r="R261" s="65"/>
      <c r="S261" s="65"/>
      <c r="T261" s="65"/>
      <c r="U261" s="65"/>
      <c r="V261" s="65"/>
      <c r="W261" s="65"/>
    </row>
    <row r="262" spans="1:23" ht="20.25" thickBot="1">
      <c r="A262" s="66" t="str">
        <f>IF(ISNA(VLOOKUP($C262,BASEIS!$A$2:$G$475,3,FALSE))," ",VLOOKUP($C262,BASEIS!$A$2:$G$475,7,FALSE))</f>
        <v>http://www.na.teiath.gr/</v>
      </c>
      <c r="B262" s="206" t="str">
        <f t="shared" si="33"/>
        <v>i</v>
      </c>
      <c r="C262" s="72">
        <v>511</v>
      </c>
      <c r="D262" s="73" t="str">
        <f>IF(ISNA(VLOOKUP($C262,BASEIS!$A$2:$E$475,3,FALSE))," ",VLOOKUP($C262,BASEIS!$A$2:$E$475,3,FALSE))</f>
        <v>ΝΑΥΠΗΓΩΝ ΜΗΧΑΝΙΚΩΝ ΤΕ (ΑΘΗΝΑ)</v>
      </c>
      <c r="E262" s="74" t="str">
        <f>IF(ISNA(VLOOKUP($C262,BASEIS!$A$2:$E$475,2,FALSE))," ",VLOOKUP($C262,BASEIS!$A$2:$E$475,2,FALSE))</f>
        <v>Τ.Ε.Ι. ΑΘΗΝΑΣ</v>
      </c>
      <c r="F262" s="75">
        <f>IF(ISNA(VLOOKUP($C262,BASEIS!$A$2:$E$475,4,FALSE))," ",VLOOKUP($C262,BASEIS!$A$2:$E$475,4,FALSE))</f>
        <v>11965</v>
      </c>
      <c r="G262" s="245">
        <f>IF(ISNA(VLOOKUP($C262,BASEIS!$A$2:$E$475,5,FALSE))," ",VLOOKUP($C262,BASEIS!$A$2:$E$475,5,FALSE))</f>
        <v>12326</v>
      </c>
      <c r="H262" s="64"/>
      <c r="I262" s="71">
        <f t="shared" si="34"/>
        <v>-12326</v>
      </c>
      <c r="J262" s="172">
        <f t="shared" si="35"/>
        <v>2</v>
      </c>
      <c r="K262" s="224" t="str">
        <f t="shared" si="32"/>
        <v/>
      </c>
      <c r="N262" s="65"/>
      <c r="O262" s="65"/>
      <c r="P262" s="65"/>
      <c r="Q262" s="65"/>
      <c r="R262" s="65"/>
      <c r="S262" s="65"/>
      <c r="T262" s="65"/>
      <c r="U262" s="65"/>
      <c r="V262" s="65"/>
      <c r="W262" s="65"/>
    </row>
    <row r="263" spans="1:23" ht="20.25" thickBot="1">
      <c r="A263" s="66" t="str">
        <f>IF(ISNA(VLOOKUP($C263,BASEIS!$A$2:$G$475,3,FALSE))," ",VLOOKUP($C263,BASEIS!$A$2:$G$475,7,FALSE))</f>
        <v>http://agriculturaltechnology.teithe.gr/</v>
      </c>
      <c r="B263" s="206" t="str">
        <f t="shared" si="33"/>
        <v>i</v>
      </c>
      <c r="C263" s="72">
        <v>759</v>
      </c>
      <c r="D263" s="73" t="str">
        <f>IF(ISNA(VLOOKUP($C263,BASEIS!$A$2:$E$475,3,FALSE))," ",VLOOKUP($C263,BASEIS!$A$2:$E$475,3,FALSE))</f>
        <v>ΤΕΧΝΟΛΟΓΩΝ ΓΕΩΠΟΝΩΝ (ΘΕΣΣΑΛΟΝΙΚΗ)</v>
      </c>
      <c r="E263" s="74" t="str">
        <f>IF(ISNA(VLOOKUP($C263,BASEIS!$A$2:$E$475,2,FALSE))," ",VLOOKUP($C263,BASEIS!$A$2:$E$475,2,FALSE))</f>
        <v>ΑΛΕΞΑΝΔΡΕΙΟ Τ.Ε.Ι. ΘΕΣΣΑΛΟΝΙΚΗΣ</v>
      </c>
      <c r="F263" s="75">
        <f>IF(ISNA(VLOOKUP($C263,BASEIS!$A$2:$E$475,4,FALSE))," ",VLOOKUP($C263,BASEIS!$A$2:$E$475,4,FALSE))</f>
        <v>12496</v>
      </c>
      <c r="G263" s="245">
        <f>IF(ISNA(VLOOKUP($C263,BASEIS!$A$2:$E$475,5,FALSE))," ",VLOOKUP($C263,BASEIS!$A$2:$E$475,5,FALSE))</f>
        <v>12499</v>
      </c>
      <c r="H263" s="64"/>
      <c r="I263" s="71">
        <f t="shared" si="34"/>
        <v>-12499</v>
      </c>
      <c r="J263" s="172">
        <f t="shared" si="35"/>
        <v>2</v>
      </c>
      <c r="K263" s="224" t="str">
        <f t="shared" si="32"/>
        <v/>
      </c>
      <c r="N263" s="65"/>
      <c r="O263" s="65"/>
      <c r="P263" s="65"/>
      <c r="Q263" s="65"/>
      <c r="R263" s="65"/>
      <c r="S263" s="65"/>
      <c r="T263" s="65"/>
      <c r="U263" s="65"/>
      <c r="V263" s="65"/>
      <c r="W263" s="65"/>
    </row>
    <row r="264" spans="1:23" ht="20.25" thickBot="1">
      <c r="A264" s="66" t="str">
        <f>IF(ISNA(VLOOKUP($C264,BASEIS!$A$2:$G$475,3,FALSE))," ",VLOOKUP($C264,BASEIS!$A$2:$G$475,7,FALSE))</f>
        <v>http://www.food.teilar.gr/</v>
      </c>
      <c r="B264" s="206" t="str">
        <f t="shared" si="33"/>
        <v>i</v>
      </c>
      <c r="C264" s="72">
        <v>739</v>
      </c>
      <c r="D264" s="73" t="str">
        <f>IF(ISNA(VLOOKUP($C264,BASEIS!$A$2:$E$475,3,FALSE))," ",VLOOKUP($C264,BASEIS!$A$2:$E$475,3,FALSE))</f>
        <v>ΤΕΧΝΟΛΟΓΙΑΣ ΤΡΟΦΙΜΩΝ (ΚΑΡΔΙΤΣΑ)</v>
      </c>
      <c r="E264" s="74" t="str">
        <f>IF(ISNA(VLOOKUP($C264,BASEIS!$A$2:$E$475,2,FALSE))," ",VLOOKUP($C264,BASEIS!$A$2:$E$475,2,FALSE))</f>
        <v>Τ.Ε.Ι. ΘΕΣΣΑΛΙΑΣ</v>
      </c>
      <c r="F264" s="75">
        <f>IF(ISNA(VLOOKUP($C264,BASEIS!$A$2:$E$475,4,FALSE))," ",VLOOKUP($C264,BASEIS!$A$2:$E$475,4,FALSE))</f>
        <v>8849</v>
      </c>
      <c r="G264" s="245">
        <f>IF(ISNA(VLOOKUP($C264,BASEIS!$A$2:$E$475,5,FALSE))," ",VLOOKUP($C264,BASEIS!$A$2:$E$475,5,FALSE))</f>
        <v>12591</v>
      </c>
      <c r="H264" s="64"/>
      <c r="I264" s="71">
        <f t="shared" si="34"/>
        <v>-12591</v>
      </c>
      <c r="J264" s="172">
        <f t="shared" si="35"/>
        <v>2</v>
      </c>
      <c r="K264" s="224" t="str">
        <f t="shared" si="32"/>
        <v/>
      </c>
      <c r="N264" s="65"/>
      <c r="O264" s="65"/>
      <c r="P264" s="65"/>
      <c r="Q264" s="65"/>
      <c r="R264" s="65"/>
      <c r="S264" s="65"/>
      <c r="T264" s="65"/>
      <c r="U264" s="65"/>
      <c r="V264" s="65"/>
      <c r="W264" s="65"/>
    </row>
    <row r="265" spans="1:23" ht="20.25" thickBot="1">
      <c r="A265" s="66" t="str">
        <f>IF(ISNA(VLOOKUP($C265,BASEIS!$A$2:$G$475,3,FALSE))," ",VLOOKUP($C265,BASEIS!$A$2:$G$475,7,FALSE))</f>
        <v>http://ikaros.teipir.gr/mecheng</v>
      </c>
      <c r="B265" s="206" t="str">
        <f t="shared" si="33"/>
        <v>i</v>
      </c>
      <c r="C265" s="72">
        <v>461</v>
      </c>
      <c r="D265" s="73" t="str">
        <f>IF(ISNA(VLOOKUP($C265,BASEIS!$A$2:$E$475,3,FALSE))," ",VLOOKUP($C265,BASEIS!$A$2:$E$475,3,FALSE))</f>
        <v>ΜΗΧΑΝΟΛΟΓΩΝ ΜΗΧΑΝΙΚΩΝ ΤΕ (ΠΕΙΡΑΙΑΣ)</v>
      </c>
      <c r="E265" s="74" t="str">
        <f>IF(ISNA(VLOOKUP($C265,BASEIS!$A$2:$E$475,2,FALSE))," ",VLOOKUP($C265,BASEIS!$A$2:$E$475,2,FALSE))</f>
        <v>Τ.Ε.Ι. ΠΕΙΡΑΙΑ</v>
      </c>
      <c r="F265" s="75">
        <f>IF(ISNA(VLOOKUP($C265,BASEIS!$A$2:$E$475,4,FALSE))," ",VLOOKUP($C265,BASEIS!$A$2:$E$475,4,FALSE))</f>
        <v>13081</v>
      </c>
      <c r="G265" s="245">
        <f>IF(ISNA(VLOOKUP($C265,BASEIS!$A$2:$E$475,5,FALSE))," ",VLOOKUP($C265,BASEIS!$A$2:$E$475,5,FALSE))</f>
        <v>12702</v>
      </c>
      <c r="H265" s="64"/>
      <c r="I265" s="71">
        <f t="shared" si="34"/>
        <v>-12702</v>
      </c>
      <c r="J265" s="172">
        <f t="shared" si="35"/>
        <v>2</v>
      </c>
      <c r="K265" s="224" t="str">
        <f t="shared" si="32"/>
        <v/>
      </c>
      <c r="N265" s="65"/>
      <c r="O265" s="65"/>
      <c r="P265" s="65"/>
      <c r="Q265" s="65"/>
      <c r="R265" s="65"/>
      <c r="S265" s="65"/>
      <c r="T265" s="65"/>
      <c r="U265" s="65"/>
      <c r="V265" s="65"/>
      <c r="W265" s="65"/>
    </row>
    <row r="266" spans="1:23" ht="20.25" thickBot="1">
      <c r="A266" s="66" t="str">
        <f>IF(ISNA(VLOOKUP($C266,BASEIS!$A$2:$G$475,3,FALSE))," ",VLOOKUP($C266,BASEIS!$A$2:$G$475,7,FALSE))</f>
        <v>http://www.tetro.teikal.gr/</v>
      </c>
      <c r="B266" s="206" t="str">
        <f t="shared" si="33"/>
        <v>i</v>
      </c>
      <c r="C266" s="72">
        <v>515</v>
      </c>
      <c r="D266" s="73" t="str">
        <f>IF(ISNA(VLOOKUP($C266,BASEIS!$A$2:$E$475,3,FALSE))," ",VLOOKUP($C266,BASEIS!$A$2:$E$475,3,FALSE))</f>
        <v>ΤΕΧΝΟΛΟΓΙΑΣ ΤΡΟΦΙΜΩΝ (ΚΑΛΑΜΑΤΑ)</v>
      </c>
      <c r="E266" s="74" t="str">
        <f>IF(ISNA(VLOOKUP($C266,BASEIS!$A$2:$E$475,2,FALSE))," ",VLOOKUP($C266,BASEIS!$A$2:$E$475,2,FALSE))</f>
        <v>Τ.Ε.Ι. ΠΕΛΟΠΟΝΝΗΣΟΥ</v>
      </c>
      <c r="F266" s="75">
        <f>IF(ISNA(VLOOKUP($C266,BASEIS!$A$2:$E$475,4,FALSE))," ",VLOOKUP($C266,BASEIS!$A$2:$E$475,4,FALSE))</f>
        <v>9049</v>
      </c>
      <c r="G266" s="245">
        <f>IF(ISNA(VLOOKUP($C266,BASEIS!$A$2:$E$475,5,FALSE))," ",VLOOKUP($C266,BASEIS!$A$2:$E$475,5,FALSE))</f>
        <v>12795</v>
      </c>
      <c r="H266" s="64"/>
      <c r="I266" s="71">
        <f t="shared" si="34"/>
        <v>-12795</v>
      </c>
      <c r="J266" s="172">
        <f t="shared" si="35"/>
        <v>2</v>
      </c>
      <c r="K266" s="224" t="str">
        <f t="shared" si="32"/>
        <v/>
      </c>
      <c r="N266" s="65"/>
      <c r="O266" s="65"/>
      <c r="P266" s="65"/>
      <c r="Q266" s="65"/>
      <c r="R266" s="65"/>
      <c r="S266" s="65"/>
      <c r="T266" s="65"/>
      <c r="U266" s="65"/>
      <c r="V266" s="65"/>
      <c r="W266" s="65"/>
    </row>
    <row r="267" spans="1:23" ht="20.25" thickBot="1">
      <c r="A267" s="66" t="str">
        <f>IF(ISNA(VLOOKUP($C267,BASEIS!$A$2:$G$475,3,FALSE))," ",VLOOKUP($C267,BASEIS!$A$2:$G$475,7,FALSE))</f>
        <v>http://www.cs.teiath.gr/</v>
      </c>
      <c r="B267" s="206" t="str">
        <f t="shared" si="33"/>
        <v>i</v>
      </c>
      <c r="C267" s="72">
        <v>711</v>
      </c>
      <c r="D267" s="73" t="str">
        <f>IF(ISNA(VLOOKUP($C267,BASEIS!$A$2:$E$475,3,FALSE))," ",VLOOKUP($C267,BASEIS!$A$2:$E$475,3,FALSE))</f>
        <v>ΜΗΧΑΝΙΚΩΝ ΠΛΗΡΟΦΟΡΙΚΗΣ ΤΕ (ΑΘΗΝΑ)</v>
      </c>
      <c r="E267" s="74" t="str">
        <f>IF(ISNA(VLOOKUP($C267,BASEIS!$A$2:$E$475,2,FALSE))," ",VLOOKUP($C267,BASEIS!$A$2:$E$475,2,FALSE))</f>
        <v>Τ.Ε.Ι. ΑΘΗΝΑΣ</v>
      </c>
      <c r="F267" s="75">
        <f>IF(ISNA(VLOOKUP($C267,BASEIS!$A$2:$E$475,4,FALSE))," ",VLOOKUP($C267,BASEIS!$A$2:$E$475,4,FALSE))</f>
        <v>13642</v>
      </c>
      <c r="G267" s="245">
        <f>IF(ISNA(VLOOKUP($C267,BASEIS!$A$2:$E$475,5,FALSE))," ",VLOOKUP($C267,BASEIS!$A$2:$E$475,5,FALSE))</f>
        <v>13130</v>
      </c>
      <c r="H267" s="64"/>
      <c r="I267" s="71">
        <f t="shared" si="34"/>
        <v>-13130</v>
      </c>
      <c r="J267" s="172">
        <f t="shared" si="35"/>
        <v>2</v>
      </c>
      <c r="K267" s="224" t="str">
        <f t="shared" si="32"/>
        <v/>
      </c>
      <c r="N267" s="65"/>
      <c r="O267" s="65"/>
      <c r="P267" s="65"/>
      <c r="Q267" s="65"/>
      <c r="R267" s="65"/>
      <c r="S267" s="65"/>
      <c r="T267" s="65"/>
      <c r="U267" s="65"/>
      <c r="V267" s="65"/>
      <c r="W267" s="65"/>
    </row>
    <row r="268" spans="1:23" ht="20.25" thickBot="1">
      <c r="A268" s="66" t="str">
        <f>IF(ISNA(VLOOKUP($C268,BASEIS!$A$2:$G$475,3,FALSE))," ",VLOOKUP($C268,BASEIS!$A$2:$G$475,7,FALSE))</f>
        <v>http://www.teiath.gr/sgtks/photography/index.htm</v>
      </c>
      <c r="B268" s="206" t="str">
        <f t="shared" si="33"/>
        <v>i</v>
      </c>
      <c r="C268" s="72">
        <v>518</v>
      </c>
      <c r="D268" s="73" t="str">
        <f>IF(ISNA(VLOOKUP($C268,BASEIS!$A$2:$E$475,3,FALSE))," ",VLOOKUP($C268,BASEIS!$A$2:$E$475,3,FALSE))</f>
        <v>ΦΩΤΟΓΡΑΦΙΑΣ ΚΑΙ ΟΠΤΙΚΟΑΚΟΥΣΤΙΚΩΝ (ΑΘΗΝΑ)</v>
      </c>
      <c r="E268" s="74" t="str">
        <f>IF(ISNA(VLOOKUP($C268,BASEIS!$A$2:$E$475,2,FALSE))," ",VLOOKUP($C268,BASEIS!$A$2:$E$475,2,FALSE))</f>
        <v>Τ.Ε.Ι. ΑΘΗΝΑΣ</v>
      </c>
      <c r="F268" s="75">
        <f>IF(ISNA(VLOOKUP($C268,BASEIS!$A$2:$E$475,4,FALSE))," ",VLOOKUP($C268,BASEIS!$A$2:$E$475,4,FALSE))</f>
        <v>12412</v>
      </c>
      <c r="G268" s="245">
        <f>IF(ISNA(VLOOKUP($C268,BASEIS!$A$2:$E$475,5,FALSE))," ",VLOOKUP($C268,BASEIS!$A$2:$E$475,5,FALSE))</f>
        <v>13148</v>
      </c>
      <c r="H268" s="64"/>
      <c r="I268" s="71">
        <f t="shared" si="34"/>
        <v>-13148</v>
      </c>
      <c r="J268" s="172">
        <f t="shared" si="35"/>
        <v>2</v>
      </c>
      <c r="K268" s="224" t="str">
        <f t="shared" si="32"/>
        <v/>
      </c>
      <c r="N268" s="65"/>
      <c r="O268" s="65"/>
      <c r="P268" s="65"/>
      <c r="Q268" s="65"/>
      <c r="R268" s="65"/>
      <c r="S268" s="65"/>
      <c r="T268" s="65"/>
      <c r="U268" s="65"/>
      <c r="V268" s="65"/>
      <c r="W268" s="65"/>
    </row>
    <row r="269" spans="1:23" ht="20.25" thickBot="1">
      <c r="A269" s="66" t="str">
        <f>IF(ISNA(VLOOKUP($C269,BASEIS!$A$2:$G$475,3,FALSE))," ",VLOOKUP($C269,BASEIS!$A$2:$G$475,7,FALSE))</f>
        <v>http://www.teiath.gr/stetrod/oenology/</v>
      </c>
      <c r="B269" s="206" t="str">
        <f t="shared" si="33"/>
        <v>i</v>
      </c>
      <c r="C269" s="72">
        <v>718</v>
      </c>
      <c r="D269" s="73" t="str">
        <f>IF(ISNA(VLOOKUP($C269,BASEIS!$A$2:$E$475,3,FALSE))," ",VLOOKUP($C269,BASEIS!$A$2:$E$475,3,FALSE))</f>
        <v>ΟΙΝΟΛΟΓΙΑΣ ΚΑΙ ΤΕΧΝΟΛΟΓΙΑΣ ΠΟΤΩΝ (ΑΘΗΝΑ)</v>
      </c>
      <c r="E269" s="74" t="str">
        <f>IF(ISNA(VLOOKUP($C269,BASEIS!$A$2:$E$475,2,FALSE))," ",VLOOKUP($C269,BASEIS!$A$2:$E$475,2,FALSE))</f>
        <v>Τ.Ε.Ι. ΑΘΗΝΑΣ</v>
      </c>
      <c r="F269" s="75">
        <f>IF(ISNA(VLOOKUP($C269,BASEIS!$A$2:$E$475,4,FALSE))," ",VLOOKUP($C269,BASEIS!$A$2:$E$475,4,FALSE))</f>
        <v>10925</v>
      </c>
      <c r="G269" s="245">
        <f>IF(ISNA(VLOOKUP($C269,BASEIS!$A$2:$E$475,5,FALSE))," ",VLOOKUP($C269,BASEIS!$A$2:$E$475,5,FALSE))</f>
        <v>13401</v>
      </c>
      <c r="H269" s="64"/>
      <c r="I269" s="71">
        <f t="shared" si="34"/>
        <v>-13401</v>
      </c>
      <c r="J269" s="172">
        <f t="shared" si="35"/>
        <v>2</v>
      </c>
      <c r="K269" s="224" t="str">
        <f t="shared" si="32"/>
        <v/>
      </c>
      <c r="N269" s="65"/>
      <c r="O269" s="65"/>
      <c r="P269" s="65"/>
      <c r="Q269" s="65"/>
      <c r="R269" s="65"/>
      <c r="S269" s="65"/>
      <c r="T269" s="65"/>
      <c r="U269" s="65"/>
      <c r="V269" s="65"/>
      <c r="W269" s="65"/>
    </row>
    <row r="270" spans="1:23" ht="20.25" thickBot="1">
      <c r="A270" s="66" t="str">
        <f>IF(ISNA(VLOOKUP($C270,BASEIS!$A$2:$G$475,3,FALSE))," ",VLOOKUP($C270,BASEIS!$A$2:$G$475,7,FALSE))</f>
        <v>http://www.food.teithe.gr/</v>
      </c>
      <c r="B270" s="206" t="str">
        <f t="shared" si="33"/>
        <v>i</v>
      </c>
      <c r="C270" s="72">
        <v>717</v>
      </c>
      <c r="D270" s="73" t="str">
        <f>IF(ISNA(VLOOKUP($C270,BASEIS!$A$2:$E$475,3,FALSE))," ",VLOOKUP($C270,BASEIS!$A$2:$E$475,3,FALSE))</f>
        <v>ΤΕΧΝΟΛΟΓΙΑΣ ΤΡΟΦΙΜΩΝ (ΘΕΣΣΑΛΟΝΙΚΗ)</v>
      </c>
      <c r="E270" s="74" t="str">
        <f>IF(ISNA(VLOOKUP($C270,BASEIS!$A$2:$E$475,2,FALSE))," ",VLOOKUP($C270,BASEIS!$A$2:$E$475,2,FALSE))</f>
        <v>ΑΛΕΞΑΝΔΡΕΙΟ Τ.Ε.Ι. ΘΕΣΣΑΛΟΝΙΚΗΣ</v>
      </c>
      <c r="F270" s="75">
        <f>IF(ISNA(VLOOKUP($C270,BASEIS!$A$2:$E$475,4,FALSE))," ",VLOOKUP($C270,BASEIS!$A$2:$E$475,4,FALSE))</f>
        <v>11904</v>
      </c>
      <c r="G270" s="245">
        <f>IF(ISNA(VLOOKUP($C270,BASEIS!$A$2:$E$475,5,FALSE))," ",VLOOKUP($C270,BASEIS!$A$2:$E$475,5,FALSE))</f>
        <v>13931</v>
      </c>
      <c r="H270" s="64"/>
      <c r="I270" s="71">
        <f t="shared" si="34"/>
        <v>-13931</v>
      </c>
      <c r="J270" s="172">
        <f t="shared" si="35"/>
        <v>2</v>
      </c>
      <c r="K270" s="224" t="str">
        <f t="shared" si="32"/>
        <v/>
      </c>
      <c r="N270" s="65"/>
      <c r="O270" s="65"/>
      <c r="P270" s="65"/>
      <c r="Q270" s="65"/>
      <c r="R270" s="65"/>
      <c r="S270" s="65"/>
      <c r="T270" s="65"/>
      <c r="U270" s="65"/>
      <c r="V270" s="65"/>
      <c r="W270" s="65"/>
    </row>
    <row r="271" spans="1:23" ht="20.25" thickBot="1">
      <c r="A271" s="66" t="str">
        <f>IF(ISNA(VLOOKUP($C271,BASEIS!$A$2:$G$475,3,FALSE))," ",VLOOKUP($C271,BASEIS!$A$2:$G$475,7,FALSE))</f>
        <v>http://www.teiath.gr/stef/tio/index.html</v>
      </c>
      <c r="B271" s="206" t="str">
        <f t="shared" si="33"/>
        <v>i</v>
      </c>
      <c r="C271" s="72">
        <v>480</v>
      </c>
      <c r="D271" s="73" t="str">
        <f>IF(ISNA(VLOOKUP($C271,BASEIS!$A$2:$E$475,3,FALSE))," ",VLOOKUP($C271,BASEIS!$A$2:$E$475,3,FALSE))</f>
        <v>ΜΗΧΑΝΙΚΩΝ ΒΙΟΪΑΤΡΙΚΗΣ ΤΕΧΝΟΛΟΓΙΑΣ ΤΕ (ΑΘΗΝΑ)</v>
      </c>
      <c r="E271" s="74" t="str">
        <f>IF(ISNA(VLOOKUP($C271,BASEIS!$A$2:$E$475,2,FALSE))," ",VLOOKUP($C271,BASEIS!$A$2:$E$475,2,FALSE))</f>
        <v>Τ.Ε.Ι. ΑΘΗΝΑΣ</v>
      </c>
      <c r="F271" s="75">
        <f>IF(ISNA(VLOOKUP($C271,BASEIS!$A$2:$E$475,4,FALSE))," ",VLOOKUP($C271,BASEIS!$A$2:$E$475,4,FALSE))</f>
        <v>11154</v>
      </c>
      <c r="G271" s="245">
        <f>IF(ISNA(VLOOKUP($C271,BASEIS!$A$2:$E$475,5,FALSE))," ",VLOOKUP($C271,BASEIS!$A$2:$E$475,5,FALSE))</f>
        <v>14196</v>
      </c>
      <c r="H271" s="64"/>
      <c r="I271" s="71">
        <f t="shared" si="34"/>
        <v>-14196</v>
      </c>
      <c r="J271" s="172">
        <f t="shared" si="35"/>
        <v>2</v>
      </c>
      <c r="K271" s="224" t="str">
        <f t="shared" si="32"/>
        <v/>
      </c>
      <c r="N271" s="65"/>
      <c r="O271" s="65"/>
      <c r="P271" s="65"/>
      <c r="Q271" s="65"/>
      <c r="R271" s="65"/>
      <c r="S271" s="65"/>
      <c r="T271" s="65"/>
      <c r="U271" s="65"/>
      <c r="V271" s="65"/>
      <c r="W271" s="65"/>
    </row>
    <row r="272" spans="1:23" ht="20.25" thickBot="1">
      <c r="A272" s="66" t="str">
        <f>IF(ISNA(VLOOKUP($C272,BASEIS!$A$2:$G$475,3,FALSE))," ",VLOOKUP($C272,BASEIS!$A$2:$G$475,7,FALSE))</f>
        <v>http://www.teiath.gr/stetrod/food_technology/2tmhmagr.html</v>
      </c>
      <c r="B272" s="206" t="str">
        <f t="shared" si="33"/>
        <v>i</v>
      </c>
      <c r="C272" s="72">
        <v>716</v>
      </c>
      <c r="D272" s="73" t="str">
        <f>IF(ISNA(VLOOKUP($C272,BASEIS!$A$2:$E$475,3,FALSE))," ",VLOOKUP($C272,BASEIS!$A$2:$E$475,3,FALSE))</f>
        <v>ΤΕΧΝΟΛΟΓΙΑΣ ΤΡΟΦΙΜΩΝ (ΑΘΗΝΑ)</v>
      </c>
      <c r="E272" s="74" t="str">
        <f>IF(ISNA(VLOOKUP($C272,BASEIS!$A$2:$E$475,2,FALSE))," ",VLOOKUP($C272,BASEIS!$A$2:$E$475,2,FALSE))</f>
        <v>Τ.Ε.Ι. ΑΘΗΝΑΣ</v>
      </c>
      <c r="F272" s="75">
        <f>IF(ISNA(VLOOKUP($C272,BASEIS!$A$2:$E$475,4,FALSE))," ",VLOOKUP($C272,BASEIS!$A$2:$E$475,4,FALSE))</f>
        <v>13194</v>
      </c>
      <c r="G272" s="245">
        <f>IF(ISNA(VLOOKUP($C272,BASEIS!$A$2:$E$475,5,FALSE))," ",VLOOKUP($C272,BASEIS!$A$2:$E$475,5,FALSE))</f>
        <v>14883</v>
      </c>
      <c r="H272" s="64"/>
      <c r="I272" s="71">
        <f t="shared" si="34"/>
        <v>-14883</v>
      </c>
      <c r="J272" s="172">
        <f t="shared" si="35"/>
        <v>2</v>
      </c>
      <c r="K272" s="224" t="str">
        <f t="shared" si="32"/>
        <v/>
      </c>
      <c r="N272" s="65"/>
      <c r="O272" s="65"/>
      <c r="P272" s="65"/>
      <c r="Q272" s="65"/>
      <c r="R272" s="65"/>
      <c r="S272" s="65"/>
      <c r="T272" s="65"/>
      <c r="U272" s="65"/>
      <c r="V272" s="65"/>
      <c r="W272" s="65"/>
    </row>
    <row r="273" spans="1:23" ht="30" customHeight="1" thickBot="1">
      <c r="A273" s="66" t="str">
        <f>IF(ISNA(VLOOKUP($C273,BASEIS!$A$2:$G$475,3,FALSE))," ",VLOOKUP($C273,BASEIS!$A$2:$G$475,7,FALSE))</f>
        <v xml:space="preserve"> </v>
      </c>
      <c r="B273" s="206"/>
      <c r="C273" s="290" t="str">
        <f>C$20</f>
        <v xml:space="preserve">ΚΩΔ </v>
      </c>
      <c r="D273" s="293" t="s">
        <v>408</v>
      </c>
      <c r="E273" s="290" t="str">
        <f>E$20</f>
        <v xml:space="preserve">ΙΔΡΥΜΑ </v>
      </c>
      <c r="F273" s="290" t="str">
        <f>F$20</f>
        <v>ΒΑΣΕΙΣ 2016</v>
      </c>
      <c r="G273" s="290" t="str">
        <f>G$20</f>
        <v>ΒΑΣΕΙΣ 2017</v>
      </c>
      <c r="H273" s="64"/>
      <c r="I273" s="77">
        <f>$F$2+YPOLOGISMOS_MORIA!$I$35</f>
        <v>0</v>
      </c>
      <c r="J273" s="172"/>
      <c r="K273" s="224" t="str">
        <f t="shared" ref="K273:K280" si="40">IF(G273=0,"ΝΕΑ ΣΧΟΛΗ","")</f>
        <v/>
      </c>
      <c r="N273" s="65"/>
      <c r="O273" s="65"/>
      <c r="P273" s="65"/>
      <c r="Q273" s="65"/>
      <c r="R273" s="65"/>
      <c r="S273" s="65"/>
      <c r="T273" s="65"/>
      <c r="U273" s="65"/>
      <c r="V273" s="65"/>
      <c r="W273" s="65"/>
    </row>
    <row r="274" spans="1:23" ht="20.25" thickBot="1">
      <c r="A274" s="66" t="str">
        <f>IF(ISNA(VLOOKUP($C274,BASEIS!$A$2:$G$475,3,FALSE))," ",VLOOKUP($C274,BASEIS!$A$2:$G$475,7,FALSE))</f>
        <v>http://eadsa.teicm.gr/</v>
      </c>
      <c r="B274" s="206" t="str">
        <f t="shared" ref="B274:B279" si="41">HYPERLINK(A274,"i")</f>
        <v>i</v>
      </c>
      <c r="C274" s="274">
        <v>750</v>
      </c>
      <c r="D274" s="275" t="str">
        <f>IF(ISNA(VLOOKUP($C274,BASEIS!$A$2:$E$475,3,FALSE))," ",VLOOKUP($C274,BASEIS!$A$2:$E$475,3,FALSE))</f>
        <v>ΕΣΩΤΕΡΙΚΗΣ ΑΡΧΙΤΕΚΤΟΝΙΚΗΣ, ΔΙΑΚΟΣΜΗΣΗΣ ΚΑΙ ΣΧΕΔΙΑΣΜΟΥ ΑΝΤΙΚΕΙΜΕΝΩΝ (ΣΕΡΡΕΣ)</v>
      </c>
      <c r="E274" s="276" t="str">
        <f>IF(ISNA(VLOOKUP($C274,BASEIS!$A$2:$E$475,2,FALSE))," ",VLOOKUP($C274,BASEIS!$A$2:$E$475,2,FALSE))</f>
        <v>Τ.Ε.Ι. ΚΕΝΤΡΙΚΗΣ ΜΑΚΕΔΟΝΙΑΣ</v>
      </c>
      <c r="F274" s="277">
        <f>IF(ISNA(VLOOKUP($C274,BASEIS!$A$2:$E$475,4,FALSE))," ",VLOOKUP($C274,BASEIS!$A$2:$E$475,4,FALSE))</f>
        <v>0</v>
      </c>
      <c r="G274" s="278">
        <f>IF(ISNA(VLOOKUP($C274,BASEIS!$A$2:$E$475,5,FALSE))," ",VLOOKUP($C274,BASEIS!$A$2:$E$475,5,FALSE))</f>
        <v>5149</v>
      </c>
      <c r="H274" s="64"/>
      <c r="I274" s="71">
        <f t="shared" ref="I274:I279" si="42">$I$273-G274</f>
        <v>-5149</v>
      </c>
      <c r="J274" s="172">
        <f>IF(YPOLOGISMOS_MORIA!$I$35&gt;0,IF(I274&gt;=0,1,2),0)</f>
        <v>0</v>
      </c>
      <c r="K274" s="224" t="str">
        <f t="shared" ref="K274:K279" si="43">IF(G274=0,"ΝΕΑ ΣΧΟΛΗ","")</f>
        <v/>
      </c>
      <c r="N274" s="65"/>
      <c r="O274" s="65"/>
      <c r="P274" s="65"/>
      <c r="Q274" s="65"/>
      <c r="R274" s="65"/>
      <c r="S274" s="65"/>
      <c r="T274" s="65"/>
      <c r="U274" s="65"/>
      <c r="V274" s="65"/>
      <c r="W274" s="65"/>
    </row>
    <row r="275" spans="1:23" ht="20.25" thickBot="1">
      <c r="A275" s="66" t="str">
        <f>IF(ISNA(VLOOKUP($C275,BASEIS!$A$2:$G$475,3,FALSE))," ",VLOOKUP($C275,BASEIS!$A$2:$G$475,7,FALSE))</f>
        <v>http://conservation.teiion.gr/</v>
      </c>
      <c r="B275" s="206" t="str">
        <f t="shared" si="41"/>
        <v>i</v>
      </c>
      <c r="C275" s="72">
        <v>748</v>
      </c>
      <c r="D275" s="73" t="str">
        <f>IF(ISNA(VLOOKUP($C275,BASEIS!$A$2:$E$475,3,FALSE))," ",VLOOKUP($C275,BASEIS!$A$2:$E$475,3,FALSE))</f>
        <v>ΤΕΧΝΟΛΟΓΩΝ ΠΕΡΙΒΑΛΛΟΝΤΟΣ ΤΕ (ΖΑΚΥΝΘΟΣ) - ΣΥΝΤΗΡΗΣΗΣ ΑΡΧΑΙΟΤΗΤΩΝ ΚΑΙ ΕΡΓΩΝ ΤΕΧΝΗΣ</v>
      </c>
      <c r="E275" s="74" t="str">
        <f>IF(ISNA(VLOOKUP($C275,BASEIS!$A$2:$E$475,2,FALSE))," ",VLOOKUP($C275,BASEIS!$A$2:$E$475,2,FALSE))</f>
        <v>Τ.Ε.Ι. ΙΟΝΙΩΝ ΝΗΣΩΝ</v>
      </c>
      <c r="F275" s="75">
        <f>IF(ISNA(VLOOKUP($C275,BASEIS!$A$2:$E$475,4,FALSE))," ",VLOOKUP($C275,BASEIS!$A$2:$E$475,4,FALSE))</f>
        <v>8467</v>
      </c>
      <c r="G275" s="245">
        <f>IF(ISNA(VLOOKUP($C275,BASEIS!$A$2:$E$475,5,FALSE))," ",VLOOKUP($C275,BASEIS!$A$2:$E$475,5,FALSE))</f>
        <v>5575</v>
      </c>
      <c r="H275" s="64"/>
      <c r="I275" s="71">
        <f t="shared" si="42"/>
        <v>-5575</v>
      </c>
      <c r="J275" s="172">
        <f>IF(YPOLOGISMOS_MORIA!$I$35&gt;0,IF(I275&gt;=0,1,2),0)</f>
        <v>0</v>
      </c>
      <c r="K275" s="224" t="str">
        <f t="shared" si="43"/>
        <v/>
      </c>
      <c r="N275" s="65"/>
      <c r="O275" s="65"/>
      <c r="P275" s="65"/>
      <c r="Q275" s="65"/>
      <c r="R275" s="65"/>
      <c r="S275" s="65"/>
      <c r="T275" s="65"/>
      <c r="U275" s="65"/>
      <c r="V275" s="65"/>
      <c r="W275" s="65"/>
    </row>
    <row r="276" spans="1:23" ht="20.25" thickBot="1">
      <c r="A276" s="66" t="str">
        <f>IF(ISNA(VLOOKUP($C276,BASEIS!$A$2:$G$475,3,FALSE))," ",VLOOKUP($C276,BASEIS!$A$2:$G$475,7,FALSE))</f>
        <v>http://www.teiath.gr/sgtks/saet/</v>
      </c>
      <c r="B276" s="206" t="str">
        <f t="shared" si="41"/>
        <v>i</v>
      </c>
      <c r="C276" s="72">
        <v>520</v>
      </c>
      <c r="D276" s="73" t="str">
        <f>IF(ISNA(VLOOKUP($C276,BASEIS!$A$2:$E$475,3,FALSE))," ",VLOOKUP($C276,BASEIS!$A$2:$E$475,3,FALSE))</f>
        <v>ΣΥΝΤΗΡΗΣΗΣ ΑΡΧΑΙΟΤΗΤΩΝ ΚΑΙ ΕΡΓΩΝ ΤΕΧΝΗΣ (ΑΘΗΝΑ)</v>
      </c>
      <c r="E276" s="74" t="str">
        <f>IF(ISNA(VLOOKUP($C276,BASEIS!$A$2:$E$475,2,FALSE))," ",VLOOKUP($C276,BASEIS!$A$2:$E$475,2,FALSE))</f>
        <v>Τ.Ε.Ι. ΑΘΗΝΑΣ</v>
      </c>
      <c r="F276" s="75">
        <f>IF(ISNA(VLOOKUP($C276,BASEIS!$A$2:$E$475,4,FALSE))," ",VLOOKUP($C276,BASEIS!$A$2:$E$475,4,FALSE))</f>
        <v>5863</v>
      </c>
      <c r="G276" s="245">
        <f>IF(ISNA(VLOOKUP($C276,BASEIS!$A$2:$E$475,5,FALSE))," ",VLOOKUP($C276,BASEIS!$A$2:$E$475,5,FALSE))</f>
        <v>6209</v>
      </c>
      <c r="H276" s="64"/>
      <c r="I276" s="71">
        <f t="shared" si="42"/>
        <v>-6209</v>
      </c>
      <c r="J276" s="172">
        <f>IF(YPOLOGISMOS_MORIA!$I$35&gt;0,IF(I276&gt;=0,1,2),0)</f>
        <v>0</v>
      </c>
      <c r="K276" s="224" t="str">
        <f t="shared" si="43"/>
        <v/>
      </c>
      <c r="N276" s="65"/>
      <c r="O276" s="65"/>
      <c r="P276" s="65"/>
      <c r="Q276" s="65"/>
      <c r="R276" s="65"/>
      <c r="S276" s="65"/>
      <c r="T276" s="65"/>
      <c r="U276" s="65"/>
      <c r="V276" s="65"/>
      <c r="W276" s="65"/>
    </row>
    <row r="277" spans="1:23" ht="20.25" thickBot="1">
      <c r="A277" s="66" t="str">
        <f>IF(ISNA(VLOOKUP($C277,BASEIS!$A$2:$G$475,3,FALSE))," ",VLOOKUP($C277,BASEIS!$A$2:$G$475,7,FALSE))</f>
        <v>http://www.teiath.gr/sgtks/new_graphic_arts_technology/</v>
      </c>
      <c r="B277" s="206" t="str">
        <f t="shared" si="41"/>
        <v>i</v>
      </c>
      <c r="C277" s="72">
        <v>517</v>
      </c>
      <c r="D277" s="73" t="str">
        <f>IF(ISNA(VLOOKUP($C277,BASEIS!$A$2:$E$475,3,FALSE))," ",VLOOKUP($C277,BASEIS!$A$2:$E$475,3,FALSE))</f>
        <v>ΓΡΑΦΙΣΤΙΚΗΣ (ΑΘΗΝΑ) - ΤΕΧΝΟΛΟΓΙΑΣ ΓΡΑΦΙΚΩΝ ΤΕΧΝΩΝ</v>
      </c>
      <c r="E277" s="74" t="str">
        <f>IF(ISNA(VLOOKUP($C277,BASEIS!$A$2:$E$475,2,FALSE))," ",VLOOKUP($C277,BASEIS!$A$2:$E$475,2,FALSE))</f>
        <v>Τ.Ε.Ι. ΑΘΗΝΑΣ</v>
      </c>
      <c r="F277" s="75">
        <f>IF(ISNA(VLOOKUP($C277,BASEIS!$A$2:$E$475,4,FALSE))," ",VLOOKUP($C277,BASEIS!$A$2:$E$475,4,FALSE))</f>
        <v>5688</v>
      </c>
      <c r="G277" s="245">
        <f>IF(ISNA(VLOOKUP($C277,BASEIS!$A$2:$E$475,5,FALSE))," ",VLOOKUP($C277,BASEIS!$A$2:$E$475,5,FALSE))</f>
        <v>8126</v>
      </c>
      <c r="H277" s="64"/>
      <c r="I277" s="71">
        <f t="shared" si="42"/>
        <v>-8126</v>
      </c>
      <c r="J277" s="172">
        <f>IF(YPOLOGISMOS_MORIA!$I$35&gt;0,IF(I277&gt;=0,1,2),0)</f>
        <v>0</v>
      </c>
      <c r="K277" s="224" t="str">
        <f t="shared" si="43"/>
        <v/>
      </c>
      <c r="N277" s="65"/>
      <c r="O277" s="65"/>
      <c r="P277" s="65"/>
      <c r="Q277" s="65"/>
      <c r="R277" s="65"/>
      <c r="S277" s="65"/>
      <c r="T277" s="65"/>
      <c r="U277" s="65"/>
      <c r="V277" s="65"/>
      <c r="W277" s="65"/>
    </row>
    <row r="278" spans="1:23" ht="20.25" customHeight="1" thickBot="1">
      <c r="A278" s="66" t="str">
        <f>IF(ISNA(VLOOKUP($C278,BASEIS!$A$2:$G$475,3,FALSE))," ",VLOOKUP($C278,BASEIS!$A$2:$G$475,7,FALSE))</f>
        <v>http://www.teiath.gr/sgtks/eadsa/</v>
      </c>
      <c r="B278" s="206" t="str">
        <f t="shared" si="41"/>
        <v>i</v>
      </c>
      <c r="C278" s="72">
        <v>519</v>
      </c>
      <c r="D278" s="73" t="str">
        <f>IF(ISNA(VLOOKUP($C278,BASEIS!$A$2:$E$475,3,FALSE))," ",VLOOKUP($C278,BASEIS!$A$2:$E$475,3,FALSE))</f>
        <v>ΕΣΩΤΕΡΙΚΗΣ ΑΡΧΙΤΕΚΤΟΝΙΚΗΣ, ΔΙΑΚΟΣΜΗΣΗΣ ΚΑΙ ΣΧΕΔΙΑΣΜΟΥ ΑΝΤΙΚΕΙΜΕΝΩΝ (ΑΘΗΝΑ)</v>
      </c>
      <c r="E278" s="74" t="str">
        <f>IF(ISNA(VLOOKUP($C278,BASEIS!$A$2:$E$475,2,FALSE))," ",VLOOKUP($C278,BASEIS!$A$2:$E$475,2,FALSE))</f>
        <v>Τ.Ε.Ι. ΑΘΗΝΑΣ</v>
      </c>
      <c r="F278" s="75">
        <f>IF(ISNA(VLOOKUP($C278,BASEIS!$A$2:$E$475,4,FALSE))," ",VLOOKUP($C278,BASEIS!$A$2:$E$475,4,FALSE))</f>
        <v>8056</v>
      </c>
      <c r="G278" s="245">
        <f>IF(ISNA(VLOOKUP($C278,BASEIS!$A$2:$E$475,5,FALSE))," ",VLOOKUP($C278,BASEIS!$A$2:$E$475,5,FALSE))</f>
        <v>11373</v>
      </c>
      <c r="H278" s="64"/>
      <c r="I278" s="71">
        <f t="shared" si="42"/>
        <v>-11373</v>
      </c>
      <c r="J278" s="172">
        <f>IF(YPOLOGISMOS_MORIA!$I$35&gt;0,IF(I278&gt;=0,1,2),0)</f>
        <v>0</v>
      </c>
      <c r="K278" s="224" t="str">
        <f t="shared" si="43"/>
        <v/>
      </c>
      <c r="N278" s="65"/>
      <c r="O278" s="65"/>
      <c r="P278" s="65"/>
      <c r="Q278" s="65"/>
      <c r="R278" s="65"/>
      <c r="S278" s="65"/>
      <c r="T278" s="65"/>
      <c r="U278" s="65"/>
      <c r="V278" s="65"/>
      <c r="W278" s="65"/>
    </row>
    <row r="279" spans="1:23" ht="20.25" thickBot="1">
      <c r="A279" s="66" t="str">
        <f>IF(ISNA(VLOOKUP($C279,BASEIS!$A$2:$G$475,3,FALSE))," ",VLOOKUP($C279,BASEIS!$A$2:$G$475,7,FALSE))</f>
        <v>http://www.teiath.gr/sgtks/new_graphic_arts_technology/</v>
      </c>
      <c r="B279" s="206" t="str">
        <f t="shared" si="41"/>
        <v>i</v>
      </c>
      <c r="C279" s="72">
        <v>521</v>
      </c>
      <c r="D279" s="73" t="str">
        <f>IF(ISNA(VLOOKUP($C279,BASEIS!$A$2:$E$475,3,FALSE))," ",VLOOKUP($C279,BASEIS!$A$2:$E$475,3,FALSE))</f>
        <v>ΓΡΑΦΙΣΤΙΚΗΣ (ΑΘΗΝΑ) - ΓΡΑΦΙΣΤΙΚΗΣ</v>
      </c>
      <c r="E279" s="74" t="str">
        <f>IF(ISNA(VLOOKUP($C279,BASEIS!$A$2:$E$475,2,FALSE))," ",VLOOKUP($C279,BASEIS!$A$2:$E$475,2,FALSE))</f>
        <v>Τ.Ε.Ι. ΑΘΗΝΑΣ</v>
      </c>
      <c r="F279" s="75">
        <f>IF(ISNA(VLOOKUP($C279,BASEIS!$A$2:$E$475,4,FALSE))," ",VLOOKUP($C279,BASEIS!$A$2:$E$475,4,FALSE))</f>
        <v>11697</v>
      </c>
      <c r="G279" s="245">
        <f>IF(ISNA(VLOOKUP($C279,BASEIS!$A$2:$E$475,5,FALSE))," ",VLOOKUP($C279,BASEIS!$A$2:$E$475,5,FALSE))</f>
        <v>12968</v>
      </c>
      <c r="H279" s="64"/>
      <c r="I279" s="71">
        <f t="shared" si="42"/>
        <v>-12968</v>
      </c>
      <c r="J279" s="172">
        <f>IF(YPOLOGISMOS_MORIA!$I$35&gt;0,IF(I279&gt;=0,1,2),0)</f>
        <v>0</v>
      </c>
      <c r="K279" s="224" t="str">
        <f t="shared" si="43"/>
        <v/>
      </c>
      <c r="N279" s="65"/>
      <c r="O279" s="65"/>
      <c r="P279" s="65"/>
      <c r="Q279" s="65"/>
      <c r="R279" s="65"/>
      <c r="S279" s="65"/>
      <c r="T279" s="65"/>
      <c r="U279" s="65"/>
      <c r="V279" s="65"/>
      <c r="W279" s="65"/>
    </row>
    <row r="280" spans="1:23" ht="30" customHeight="1" thickBot="1">
      <c r="A280" s="66" t="str">
        <f>IF(ISNA(VLOOKUP($C280,BASEIS!$A$2:$G$475,3,FALSE))," ",VLOOKUP($C280,BASEIS!$A$2:$G$475,7,FALSE))</f>
        <v xml:space="preserve"> </v>
      </c>
      <c r="B280" s="206"/>
      <c r="C280" s="290" t="str">
        <f>$C$20</f>
        <v xml:space="preserve">ΚΩΔ </v>
      </c>
      <c r="D280" s="290" t="s">
        <v>392</v>
      </c>
      <c r="E280" s="290" t="str">
        <f>E$20</f>
        <v xml:space="preserve">ΙΔΡΥΜΑ </v>
      </c>
      <c r="F280" s="290" t="str">
        <f>F$20</f>
        <v>ΒΑΣΕΙΣ 2016</v>
      </c>
      <c r="G280" s="290" t="str">
        <f>G$20</f>
        <v>ΒΑΣΕΙΣ 2017</v>
      </c>
      <c r="H280" s="64"/>
      <c r="I280" s="81"/>
      <c r="J280" s="172"/>
      <c r="K280" s="224" t="str">
        <f t="shared" si="40"/>
        <v/>
      </c>
      <c r="N280" s="65"/>
      <c r="O280" s="65"/>
      <c r="P280" s="65"/>
      <c r="Q280" s="65"/>
      <c r="R280" s="65"/>
      <c r="S280" s="65"/>
      <c r="T280" s="65"/>
      <c r="U280" s="65"/>
      <c r="V280" s="65"/>
      <c r="W280" s="65"/>
    </row>
    <row r="281" spans="1:23" ht="26.25" thickBot="1">
      <c r="A281" s="66" t="str">
        <f>IF(ISNA(VLOOKUP($C281,BASEIS!$A$2:$G$475,3,FALSE))," ",VLOOKUP($C281,BASEIS!$A$2:$G$475,7,FALSE))</f>
        <v>http://www.aspete.gr/index.php/el/</v>
      </c>
      <c r="B281" s="206" t="str">
        <f>HYPERLINK(A281,"i")</f>
        <v>i</v>
      </c>
      <c r="C281" s="274">
        <v>507</v>
      </c>
      <c r="D281" s="275" t="str">
        <f>IF(ISNA(VLOOKUP($C281,BASEIS!$A$2:$E$475,3,FALSE))," ",VLOOKUP($C281,BASEIS!$A$2:$E$475,3,FALSE))</f>
        <v>ΕΚΠΑΙΔΕΥΤΙΚΩΝ ΗΛΕΚΤΡΟΛΟΓΩΝ ΜΗΧΑΝΙΚΩΝ ΚΑΙ ΕΚΠΑΙΔΕΥΤΙΚΩΝ ΗΛΕΚΤΡΟΝΙΚΩΝ ΜΗΧΑΝΙΚΩΝ-ΕΚΠΑΙΔΕΥΤΙΚΩΝ ΗΛΕΚΤΡΟΝΙΚΩΝ ΜΗΧΑΝΙΚΩΝ</v>
      </c>
      <c r="E281" s="276" t="str">
        <f>IF(ISNA(VLOOKUP($C281,BASEIS!$A$2:$E$475,2,FALSE))," ",VLOOKUP($C281,BASEIS!$A$2:$E$475,2,FALSE))</f>
        <v>ΑΝΩΤΑΤΗ ΣΧΟΛΗ ΠΑΙΔΑΓΩΓΙΚΗΣ &amp; ΤΕΧΝΟΛΟΓΙΚΗΣ ΕΚΠΑΙΔΕΥΣΗΣ</v>
      </c>
      <c r="F281" s="277">
        <f>IF(ISNA(VLOOKUP($C281,BASEIS!$A$2:$E$475,4,FALSE))," ",VLOOKUP($C281,BASEIS!$A$2:$E$475,4,FALSE))</f>
        <v>6450</v>
      </c>
      <c r="G281" s="278">
        <f>IF(ISNA(VLOOKUP($C281,BASEIS!$A$2:$E$475,5,FALSE))," ",VLOOKUP($C281,BASEIS!$A$2:$E$475,5,FALSE))</f>
        <v>8921</v>
      </c>
      <c r="H281" s="64"/>
      <c r="I281" s="71">
        <f>$F$2-G281</f>
        <v>-8921</v>
      </c>
      <c r="J281" s="172">
        <f>IF(I281&gt;=0,1,2)</f>
        <v>2</v>
      </c>
      <c r="K281" s="224" t="str">
        <f>IF(G281=0,"ΝΕΑ ΣΧΟΛΗ","")</f>
        <v/>
      </c>
      <c r="N281" s="65"/>
      <c r="O281" s="65"/>
      <c r="P281" s="65"/>
      <c r="Q281" s="65"/>
      <c r="R281" s="65"/>
      <c r="S281" s="65"/>
      <c r="T281" s="65"/>
      <c r="U281" s="65"/>
      <c r="V281" s="65"/>
      <c r="W281" s="65"/>
    </row>
    <row r="282" spans="1:23" ht="20.25" thickBot="1">
      <c r="A282" s="66" t="str">
        <f>IF(ISNA(VLOOKUP($C282,BASEIS!$A$2:$G$475,3,FALSE))," ",VLOOKUP($C282,BASEIS!$A$2:$G$475,7,FALSE))</f>
        <v>https://civil.aspete.gr/el/</v>
      </c>
      <c r="B282" s="206" t="str">
        <f>HYPERLINK(A282,"i")</f>
        <v>i</v>
      </c>
      <c r="C282" s="72">
        <v>776</v>
      </c>
      <c r="D282" s="73" t="str">
        <f>IF(ISNA(VLOOKUP($C282,BASEIS!$A$2:$E$475,3,FALSE))," ",VLOOKUP($C282,BASEIS!$A$2:$E$475,3,FALSE))</f>
        <v>ΕΚΠΑΙΔΕΥΤΙΚΩΝ ΠΟΛΙΤΙΚΩΝ ΜΗΧΑΝΙΚΩΝ</v>
      </c>
      <c r="E282" s="74" t="str">
        <f>IF(ISNA(VLOOKUP($C282,BASEIS!$A$2:$E$475,2,FALSE))," ",VLOOKUP($C282,BASEIS!$A$2:$E$475,2,FALSE))</f>
        <v>ΑΝΩΤΑΤΗ ΣΧΟΛΗ ΠΑΙΔΑΓΩΓΙΚΗΣ &amp; ΤΕΧΝΟΛΟΓΙΚΗΣ ΕΚΠΑΙΔΕΥΣΗΣ</v>
      </c>
      <c r="F282" s="75">
        <f>IF(ISNA(VLOOKUP($C282,BASEIS!$A$2:$E$475,4,FALSE))," ",VLOOKUP($C282,BASEIS!$A$2:$E$475,4,FALSE))</f>
        <v>7160</v>
      </c>
      <c r="G282" s="245">
        <f>IF(ISNA(VLOOKUP($C282,BASEIS!$A$2:$E$475,5,FALSE))," ",VLOOKUP($C282,BASEIS!$A$2:$E$475,5,FALSE))</f>
        <v>9162</v>
      </c>
      <c r="H282" s="64"/>
      <c r="I282" s="71">
        <f>$F$2-G282</f>
        <v>-9162</v>
      </c>
      <c r="J282" s="172">
        <f>IF(I282&gt;=0,1,2)</f>
        <v>2</v>
      </c>
      <c r="K282" s="224" t="str">
        <f>IF(G282=0,"ΝΕΑ ΣΧΟΛΗ","")</f>
        <v/>
      </c>
      <c r="N282" s="65"/>
      <c r="O282" s="65"/>
      <c r="P282" s="65"/>
      <c r="Q282" s="65"/>
      <c r="R282" s="65"/>
      <c r="S282" s="65"/>
      <c r="T282" s="65"/>
      <c r="U282" s="65"/>
      <c r="V282" s="65"/>
      <c r="W282" s="65"/>
    </row>
    <row r="283" spans="1:23" ht="26.25" thickBot="1">
      <c r="A283" s="66" t="str">
        <f>IF(ISNA(VLOOKUP($C283,BASEIS!$A$2:$G$475,3,FALSE))," ",VLOOKUP($C283,BASEIS!$A$2:$G$475,7,FALSE))</f>
        <v>http://www.aspete.gr/index.php/el/</v>
      </c>
      <c r="B283" s="206" t="str">
        <f>HYPERLINK(A283,"i")</f>
        <v>i</v>
      </c>
      <c r="C283" s="72">
        <v>497</v>
      </c>
      <c r="D283" s="73" t="str">
        <f>IF(ISNA(VLOOKUP($C283,BASEIS!$A$2:$E$475,3,FALSE))," ",VLOOKUP($C283,BASEIS!$A$2:$E$475,3,FALSE))</f>
        <v>ΕΚΠΑΙΔΕΥΤΙΚΩΝ ΗΛΕΚΤΡΟΛΟΓΩΝ ΜΗΧΑΝΙΚΩΝ ΚΑΙ ΕΚΠΑΙΔΕΥΤΙΚΩΝ ΗΛΕΚΤΡΟΝΙΚΩΝ ΜΗΧΑΝΙΚΩΝ-ΕΚΠΑΙΔΕΥΤΙΚΩΝ ΗΛΕΚΤΡΟΛΟΓΩΝ ΜΗΧΑΝΙΚΩΝ</v>
      </c>
      <c r="E283" s="74" t="str">
        <f>IF(ISNA(VLOOKUP($C283,BASEIS!$A$2:$E$475,2,FALSE))," ",VLOOKUP($C283,BASEIS!$A$2:$E$475,2,FALSE))</f>
        <v>ΑΝΩΤΑΤΗ ΣΧΟΛΗ ΠΑΙΔΑΓΩΓΙΚΗΣ &amp; ΤΕΧΝΟΛΟΓΙΚΗΣ ΕΚΠΑΙΔΕΥΣΗΣ</v>
      </c>
      <c r="F283" s="75">
        <f>IF(ISNA(VLOOKUP($C283,BASEIS!$A$2:$E$475,4,FALSE))," ",VLOOKUP($C283,BASEIS!$A$2:$E$475,4,FALSE))</f>
        <v>7648</v>
      </c>
      <c r="G283" s="245">
        <f>IF(ISNA(VLOOKUP($C283,BASEIS!$A$2:$E$475,5,FALSE))," ",VLOOKUP($C283,BASEIS!$A$2:$E$475,5,FALSE))</f>
        <v>9299</v>
      </c>
      <c r="H283" s="64"/>
      <c r="I283" s="71">
        <f>$F$2-G283</f>
        <v>-9299</v>
      </c>
      <c r="J283" s="172">
        <f>IF(I283&gt;=0,1,2)</f>
        <v>2</v>
      </c>
      <c r="K283" s="224" t="str">
        <f>IF(G283=0,"ΝΕΑ ΣΧΟΛΗ","")</f>
        <v/>
      </c>
      <c r="N283" s="65"/>
      <c r="O283" s="65"/>
      <c r="P283" s="65"/>
      <c r="Q283" s="65"/>
      <c r="R283" s="65"/>
      <c r="S283" s="65"/>
      <c r="T283" s="65"/>
      <c r="U283" s="65"/>
      <c r="V283" s="65"/>
      <c r="W283" s="65"/>
    </row>
    <row r="284" spans="1:23" ht="19.5">
      <c r="A284" s="66" t="str">
        <f>IF(ISNA(VLOOKUP($C284,BASEIS!$A$2:$G$475,3,FALSE))," ",VLOOKUP($C284,BASEIS!$A$2:$G$475,7,FALSE))</f>
        <v>http://mechanical.aspete.gr/</v>
      </c>
      <c r="B284" s="206" t="str">
        <f>HYPERLINK(A284,"i")</f>
        <v>i</v>
      </c>
      <c r="C284" s="72">
        <v>477</v>
      </c>
      <c r="D284" s="73" t="str">
        <f>IF(ISNA(VLOOKUP($C284,BASEIS!$A$2:$E$475,3,FALSE))," ",VLOOKUP($C284,BASEIS!$A$2:$E$475,3,FALSE))</f>
        <v>ΕΚΠΑΙΔΕΥΤΙΚΩΝ ΜΗΧΑΝΟΛΟΓΩΝ ΜΗΧΑΝΙΚΩΝ</v>
      </c>
      <c r="E284" s="74" t="str">
        <f>IF(ISNA(VLOOKUP($C284,BASEIS!$A$2:$E$475,2,FALSE))," ",VLOOKUP($C284,BASEIS!$A$2:$E$475,2,FALSE))</f>
        <v>ΑΝΩΤΑΤΗ ΣΧΟΛΗ ΠΑΙΔΑΓΩΓΙΚΗΣ &amp; ΤΕΧΝΟΛΟΓΙΚΗΣ ΕΚΠΑΙΔΕΥΣΗΣ</v>
      </c>
      <c r="F284" s="75">
        <f>IF(ISNA(VLOOKUP($C284,BASEIS!$A$2:$E$475,4,FALSE))," ",VLOOKUP($C284,BASEIS!$A$2:$E$475,4,FALSE))</f>
        <v>8712</v>
      </c>
      <c r="G284" s="245">
        <f>IF(ISNA(VLOOKUP($C284,BASEIS!$A$2:$E$475,5,FALSE))," ",VLOOKUP($C284,BASEIS!$A$2:$E$475,5,FALSE))</f>
        <v>9787</v>
      </c>
      <c r="H284" s="64"/>
      <c r="I284" s="71">
        <f>$F$2-G284</f>
        <v>-9787</v>
      </c>
      <c r="J284" s="172">
        <f>IF(I284&gt;=0,1,2)</f>
        <v>2</v>
      </c>
      <c r="K284" s="224" t="str">
        <f>IF(G284=0,"ΝΕΑ ΣΧΟΛΗ","")</f>
        <v/>
      </c>
      <c r="N284" s="65"/>
      <c r="O284" s="65"/>
      <c r="P284" s="65"/>
      <c r="Q284" s="65"/>
      <c r="R284" s="65"/>
      <c r="S284" s="65"/>
      <c r="T284" s="65"/>
      <c r="U284" s="65"/>
      <c r="V284" s="65"/>
      <c r="W284" s="65"/>
    </row>
    <row r="285" spans="1:23">
      <c r="B285" s="64"/>
      <c r="C285" s="64"/>
      <c r="D285" s="64"/>
      <c r="E285" s="64"/>
      <c r="F285" s="238"/>
      <c r="G285" s="238"/>
      <c r="H285" s="64"/>
      <c r="I285" s="64"/>
      <c r="J285" s="172"/>
      <c r="N285" s="65"/>
      <c r="O285" s="65"/>
      <c r="P285" s="65"/>
      <c r="Q285" s="65"/>
      <c r="R285" s="65"/>
      <c r="S285" s="65"/>
      <c r="T285" s="65"/>
      <c r="U285" s="65"/>
      <c r="V285" s="65"/>
      <c r="W285" s="65"/>
    </row>
    <row r="286" spans="1:23">
      <c r="B286" s="84"/>
      <c r="C286" s="65"/>
      <c r="D286" s="65"/>
      <c r="E286" s="65"/>
      <c r="F286" s="242"/>
      <c r="G286" s="242"/>
      <c r="H286" s="65"/>
      <c r="I286" s="65"/>
      <c r="J286" s="176"/>
      <c r="N286" s="65"/>
      <c r="O286" s="65"/>
      <c r="P286" s="65"/>
      <c r="Q286" s="65"/>
      <c r="R286" s="65"/>
      <c r="S286" s="65"/>
      <c r="T286" s="65"/>
      <c r="U286" s="65"/>
      <c r="V286" s="65"/>
      <c r="W286" s="65"/>
    </row>
    <row r="287" spans="1:23">
      <c r="B287" s="84"/>
      <c r="C287" s="65"/>
      <c r="D287" s="65"/>
      <c r="E287" s="65"/>
      <c r="F287" s="242"/>
      <c r="G287" s="242"/>
      <c r="H287" s="65"/>
      <c r="I287" s="65"/>
      <c r="J287" s="176"/>
      <c r="N287" s="65"/>
      <c r="O287" s="65"/>
      <c r="P287" s="65"/>
      <c r="Q287" s="65"/>
      <c r="R287" s="65"/>
      <c r="S287" s="65"/>
      <c r="T287" s="65"/>
      <c r="U287" s="65"/>
      <c r="V287" s="65"/>
      <c r="W287" s="65"/>
    </row>
    <row r="288" spans="1:23">
      <c r="B288" s="84"/>
      <c r="C288" s="65"/>
      <c r="D288" s="65"/>
      <c r="E288" s="65"/>
      <c r="F288" s="242"/>
      <c r="G288" s="242"/>
      <c r="H288" s="65"/>
      <c r="I288" s="65"/>
      <c r="J288" s="176"/>
      <c r="N288" s="65"/>
      <c r="O288" s="65"/>
      <c r="P288" s="65"/>
      <c r="Q288" s="65"/>
      <c r="R288" s="65"/>
      <c r="S288" s="65"/>
      <c r="T288" s="65"/>
      <c r="U288" s="65"/>
      <c r="V288" s="65"/>
      <c r="W288" s="65"/>
    </row>
    <row r="289" spans="2:23">
      <c r="B289" s="84"/>
      <c r="C289" s="65"/>
      <c r="D289" s="65"/>
      <c r="E289" s="65"/>
      <c r="F289" s="242"/>
      <c r="G289" s="242"/>
      <c r="H289" s="65"/>
      <c r="I289" s="65"/>
      <c r="J289" s="176"/>
      <c r="N289" s="65"/>
      <c r="O289" s="65"/>
      <c r="P289" s="65"/>
      <c r="Q289" s="65"/>
      <c r="R289" s="65"/>
      <c r="S289" s="65"/>
      <c r="T289" s="65"/>
      <c r="U289" s="65"/>
      <c r="V289" s="65"/>
      <c r="W289" s="65"/>
    </row>
    <row r="290" spans="2:23">
      <c r="B290" s="84"/>
      <c r="C290" s="65"/>
      <c r="D290" s="65"/>
      <c r="E290" s="65"/>
      <c r="F290" s="242"/>
      <c r="G290" s="242"/>
      <c r="H290" s="65"/>
      <c r="I290" s="65"/>
      <c r="J290" s="176"/>
      <c r="N290" s="65"/>
      <c r="O290" s="65"/>
      <c r="P290" s="65"/>
      <c r="Q290" s="65"/>
      <c r="R290" s="65"/>
      <c r="S290" s="65"/>
      <c r="T290" s="65"/>
      <c r="U290" s="65"/>
      <c r="V290" s="65"/>
      <c r="W290" s="65"/>
    </row>
    <row r="291" spans="2:23">
      <c r="B291" s="84"/>
      <c r="C291" s="65"/>
      <c r="D291" s="65"/>
      <c r="E291" s="65"/>
      <c r="F291" s="242"/>
      <c r="G291" s="242"/>
      <c r="H291" s="65"/>
      <c r="I291" s="65"/>
      <c r="J291" s="176"/>
      <c r="N291" s="65"/>
      <c r="O291" s="65"/>
      <c r="P291" s="65"/>
      <c r="Q291" s="65"/>
      <c r="R291" s="65"/>
      <c r="S291" s="65"/>
      <c r="T291" s="65"/>
      <c r="U291" s="65"/>
      <c r="V291" s="65"/>
      <c r="W291" s="65"/>
    </row>
    <row r="292" spans="2:23">
      <c r="B292" s="84"/>
      <c r="C292" s="65"/>
      <c r="D292" s="65"/>
      <c r="E292" s="65"/>
      <c r="F292" s="242"/>
      <c r="G292" s="242"/>
      <c r="H292" s="65"/>
      <c r="I292" s="65"/>
      <c r="J292" s="176"/>
      <c r="N292" s="65"/>
      <c r="O292" s="65"/>
      <c r="P292" s="65"/>
      <c r="Q292" s="65"/>
      <c r="R292" s="65"/>
      <c r="S292" s="65"/>
      <c r="T292" s="65"/>
      <c r="U292" s="65"/>
      <c r="V292" s="65"/>
      <c r="W292" s="65"/>
    </row>
    <row r="293" spans="2:23">
      <c r="B293" s="84"/>
      <c r="C293" s="65"/>
      <c r="D293" s="65"/>
      <c r="E293" s="65"/>
      <c r="F293" s="242"/>
      <c r="G293" s="242"/>
      <c r="H293" s="65"/>
      <c r="I293" s="65"/>
      <c r="J293" s="176"/>
      <c r="N293" s="65"/>
      <c r="O293" s="65"/>
      <c r="P293" s="65"/>
      <c r="Q293" s="65"/>
      <c r="R293" s="65"/>
      <c r="S293" s="65"/>
      <c r="T293" s="65"/>
      <c r="U293" s="65"/>
      <c r="V293" s="65"/>
      <c r="W293" s="65"/>
    </row>
    <row r="294" spans="2:23">
      <c r="B294" s="84"/>
      <c r="C294" s="65"/>
      <c r="D294" s="65"/>
      <c r="E294" s="65"/>
      <c r="F294" s="242"/>
      <c r="G294" s="242"/>
      <c r="H294" s="65"/>
      <c r="I294" s="65"/>
      <c r="J294" s="176"/>
      <c r="N294" s="65"/>
      <c r="O294" s="65"/>
      <c r="P294" s="65"/>
      <c r="Q294" s="65"/>
      <c r="R294" s="65"/>
      <c r="S294" s="65"/>
      <c r="T294" s="65"/>
      <c r="U294" s="65"/>
      <c r="V294" s="65"/>
      <c r="W294" s="65"/>
    </row>
    <row r="295" spans="2:23">
      <c r="B295" s="84"/>
      <c r="C295" s="65"/>
      <c r="D295" s="65"/>
      <c r="E295" s="65"/>
      <c r="F295" s="242"/>
      <c r="G295" s="242"/>
      <c r="H295" s="65"/>
      <c r="I295" s="65"/>
      <c r="J295" s="176"/>
      <c r="N295" s="65"/>
      <c r="O295" s="65"/>
      <c r="P295" s="65"/>
      <c r="Q295" s="65"/>
      <c r="R295" s="65"/>
      <c r="S295" s="65"/>
      <c r="T295" s="65"/>
      <c r="U295" s="65"/>
      <c r="V295" s="65"/>
      <c r="W295" s="65"/>
    </row>
    <row r="296" spans="2:23">
      <c r="B296" s="84"/>
      <c r="C296" s="65"/>
      <c r="D296" s="65"/>
      <c r="E296" s="65"/>
      <c r="F296" s="242"/>
      <c r="G296" s="242"/>
      <c r="H296" s="65"/>
      <c r="I296" s="65"/>
      <c r="J296" s="176"/>
      <c r="N296" s="65"/>
      <c r="O296" s="65"/>
      <c r="P296" s="65"/>
      <c r="Q296" s="65"/>
      <c r="R296" s="65"/>
      <c r="S296" s="65"/>
      <c r="T296" s="65"/>
      <c r="U296" s="65"/>
      <c r="V296" s="65"/>
      <c r="W296" s="65"/>
    </row>
    <row r="297" spans="2:23">
      <c r="B297" s="84"/>
      <c r="C297" s="65"/>
      <c r="D297" s="65"/>
      <c r="E297" s="65"/>
      <c r="F297" s="242"/>
      <c r="G297" s="242"/>
      <c r="H297" s="65"/>
      <c r="I297" s="65"/>
      <c r="J297" s="176"/>
      <c r="N297" s="65"/>
      <c r="O297" s="65"/>
      <c r="P297" s="65"/>
      <c r="Q297" s="65"/>
      <c r="R297" s="65"/>
      <c r="S297" s="65"/>
      <c r="T297" s="65"/>
      <c r="U297" s="65"/>
      <c r="V297" s="65"/>
      <c r="W297" s="65"/>
    </row>
    <row r="298" spans="2:23">
      <c r="B298" s="84"/>
      <c r="C298" s="65"/>
      <c r="D298" s="65"/>
      <c r="E298" s="65"/>
      <c r="F298" s="242"/>
      <c r="G298" s="242"/>
      <c r="H298" s="65"/>
      <c r="I298" s="65"/>
      <c r="J298" s="176"/>
      <c r="N298" s="65"/>
      <c r="O298" s="65"/>
      <c r="P298" s="65"/>
      <c r="Q298" s="65"/>
      <c r="R298" s="65"/>
      <c r="S298" s="65"/>
      <c r="T298" s="65"/>
      <c r="U298" s="65"/>
      <c r="V298" s="65"/>
      <c r="W298" s="65"/>
    </row>
    <row r="299" spans="2:23">
      <c r="B299" s="84"/>
      <c r="C299" s="65"/>
      <c r="D299" s="65"/>
      <c r="E299" s="65"/>
      <c r="F299" s="242"/>
      <c r="G299" s="242"/>
      <c r="H299" s="65"/>
      <c r="I299" s="65"/>
      <c r="J299" s="176"/>
      <c r="N299" s="65"/>
      <c r="O299" s="65"/>
      <c r="P299" s="65"/>
      <c r="Q299" s="65"/>
      <c r="R299" s="65"/>
      <c r="S299" s="65"/>
      <c r="T299" s="65"/>
      <c r="U299" s="65"/>
      <c r="V299" s="65"/>
      <c r="W299" s="65"/>
    </row>
    <row r="300" spans="2:23">
      <c r="B300" s="84"/>
      <c r="C300" s="65"/>
      <c r="D300" s="65"/>
      <c r="E300" s="65"/>
      <c r="F300" s="242"/>
      <c r="G300" s="242"/>
      <c r="H300" s="65"/>
      <c r="I300" s="65"/>
      <c r="J300" s="176"/>
      <c r="N300" s="65"/>
      <c r="O300" s="65"/>
      <c r="P300" s="65"/>
      <c r="Q300" s="65"/>
      <c r="R300" s="65"/>
      <c r="S300" s="65"/>
      <c r="T300" s="65"/>
      <c r="U300" s="65"/>
      <c r="V300" s="65"/>
      <c r="W300" s="65"/>
    </row>
    <row r="301" spans="2:23">
      <c r="B301" s="84"/>
      <c r="C301" s="65"/>
      <c r="D301" s="65"/>
      <c r="E301" s="65"/>
      <c r="F301" s="242"/>
      <c r="G301" s="242"/>
      <c r="H301" s="65"/>
      <c r="I301" s="65"/>
      <c r="J301" s="176"/>
      <c r="N301" s="65"/>
      <c r="O301" s="65"/>
      <c r="P301" s="65"/>
      <c r="Q301" s="65"/>
      <c r="R301" s="65"/>
      <c r="S301" s="65"/>
      <c r="T301" s="65"/>
      <c r="U301" s="65"/>
      <c r="V301" s="65"/>
      <c r="W301" s="65"/>
    </row>
    <row r="302" spans="2:23">
      <c r="B302" s="84"/>
      <c r="C302" s="65"/>
      <c r="D302" s="65"/>
      <c r="E302" s="65"/>
      <c r="F302" s="242"/>
      <c r="G302" s="242"/>
      <c r="H302" s="65"/>
      <c r="I302" s="65"/>
      <c r="J302" s="176"/>
      <c r="N302" s="65"/>
      <c r="O302" s="65"/>
      <c r="P302" s="65"/>
      <c r="Q302" s="65"/>
      <c r="R302" s="65"/>
      <c r="S302" s="65"/>
      <c r="T302" s="65"/>
      <c r="U302" s="65"/>
      <c r="V302" s="65"/>
      <c r="W302" s="65"/>
    </row>
    <row r="303" spans="2:23">
      <c r="B303" s="84"/>
      <c r="C303" s="65"/>
      <c r="D303" s="65"/>
      <c r="E303" s="65"/>
      <c r="F303" s="242"/>
      <c r="G303" s="242"/>
      <c r="H303" s="65"/>
      <c r="I303" s="65"/>
      <c r="J303" s="176"/>
      <c r="N303" s="65"/>
      <c r="O303" s="65"/>
      <c r="P303" s="65"/>
      <c r="Q303" s="65"/>
      <c r="R303" s="65"/>
      <c r="S303" s="65"/>
      <c r="T303" s="65"/>
      <c r="U303" s="65"/>
      <c r="V303" s="65"/>
      <c r="W303" s="65"/>
    </row>
    <row r="304" spans="2:23">
      <c r="B304" s="84"/>
      <c r="C304" s="65"/>
      <c r="D304" s="65"/>
      <c r="E304" s="65"/>
      <c r="F304" s="242"/>
      <c r="G304" s="242"/>
      <c r="H304" s="65"/>
      <c r="I304" s="65"/>
      <c r="J304" s="176"/>
      <c r="N304" s="65"/>
      <c r="O304" s="65"/>
      <c r="P304" s="65"/>
      <c r="Q304" s="65"/>
      <c r="R304" s="65"/>
      <c r="S304" s="65"/>
      <c r="T304" s="65"/>
      <c r="U304" s="65"/>
      <c r="V304" s="65"/>
      <c r="W304" s="65"/>
    </row>
    <row r="305" spans="2:23">
      <c r="B305" s="84"/>
      <c r="C305" s="65"/>
      <c r="D305" s="65"/>
      <c r="E305" s="65"/>
      <c r="F305" s="242"/>
      <c r="G305" s="242"/>
      <c r="H305" s="65"/>
      <c r="I305" s="65"/>
      <c r="J305" s="176"/>
      <c r="N305" s="65"/>
      <c r="O305" s="65"/>
      <c r="P305" s="65"/>
      <c r="Q305" s="65"/>
      <c r="R305" s="65"/>
      <c r="S305" s="65"/>
      <c r="T305" s="65"/>
      <c r="U305" s="65"/>
      <c r="V305" s="65"/>
      <c r="W305" s="65"/>
    </row>
    <row r="306" spans="2:23">
      <c r="B306" s="84"/>
      <c r="C306" s="65"/>
      <c r="D306" s="65"/>
      <c r="E306" s="65"/>
      <c r="F306" s="242"/>
      <c r="G306" s="242"/>
      <c r="H306" s="65"/>
      <c r="I306" s="65"/>
      <c r="J306" s="176"/>
      <c r="N306" s="65"/>
      <c r="O306" s="65"/>
      <c r="P306" s="65"/>
      <c r="Q306" s="65"/>
      <c r="R306" s="65"/>
      <c r="S306" s="65"/>
      <c r="T306" s="65"/>
      <c r="U306" s="65"/>
      <c r="V306" s="65"/>
      <c r="W306" s="65"/>
    </row>
    <row r="307" spans="2:23">
      <c r="B307" s="84"/>
      <c r="C307" s="65"/>
      <c r="D307" s="65"/>
      <c r="E307" s="65"/>
      <c r="F307" s="242"/>
      <c r="G307" s="242"/>
      <c r="H307" s="65"/>
      <c r="I307" s="65"/>
      <c r="J307" s="176"/>
      <c r="N307" s="65"/>
      <c r="O307" s="65"/>
      <c r="P307" s="65"/>
      <c r="Q307" s="65"/>
      <c r="R307" s="65"/>
      <c r="S307" s="65"/>
      <c r="T307" s="65"/>
      <c r="U307" s="65"/>
      <c r="V307" s="65"/>
      <c r="W307" s="65"/>
    </row>
    <row r="308" spans="2:23">
      <c r="B308" s="84"/>
      <c r="C308" s="65"/>
      <c r="D308" s="65"/>
      <c r="E308" s="65"/>
      <c r="F308" s="242"/>
      <c r="G308" s="242"/>
      <c r="H308" s="65"/>
      <c r="I308" s="65"/>
      <c r="J308" s="176"/>
      <c r="N308" s="65"/>
      <c r="O308" s="65"/>
      <c r="P308" s="65"/>
      <c r="Q308" s="65"/>
      <c r="R308" s="65"/>
      <c r="S308" s="65"/>
      <c r="T308" s="65"/>
      <c r="U308" s="65"/>
      <c r="V308" s="65"/>
      <c r="W308" s="65"/>
    </row>
    <row r="309" spans="2:23">
      <c r="B309" s="84"/>
      <c r="C309" s="65"/>
      <c r="D309" s="65"/>
      <c r="E309" s="65"/>
      <c r="F309" s="242"/>
      <c r="G309" s="242"/>
      <c r="H309" s="65"/>
      <c r="I309" s="65"/>
      <c r="J309" s="176"/>
      <c r="N309" s="65"/>
      <c r="O309" s="65"/>
      <c r="P309" s="65"/>
      <c r="Q309" s="65"/>
      <c r="R309" s="65"/>
      <c r="S309" s="65"/>
      <c r="T309" s="65"/>
      <c r="U309" s="65"/>
      <c r="V309" s="65"/>
      <c r="W309" s="65"/>
    </row>
    <row r="310" spans="2:23">
      <c r="B310" s="84"/>
      <c r="C310" s="65"/>
      <c r="D310" s="65"/>
      <c r="E310" s="65"/>
      <c r="F310" s="242"/>
      <c r="G310" s="242"/>
      <c r="H310" s="65"/>
      <c r="I310" s="65"/>
      <c r="J310" s="176"/>
      <c r="N310" s="65"/>
      <c r="O310" s="65"/>
      <c r="P310" s="65"/>
      <c r="Q310" s="65"/>
      <c r="R310" s="65"/>
      <c r="S310" s="65"/>
      <c r="T310" s="65"/>
      <c r="U310" s="65"/>
      <c r="V310" s="65"/>
      <c r="W310" s="65"/>
    </row>
    <row r="311" spans="2:23">
      <c r="B311" s="84"/>
      <c r="C311" s="65"/>
      <c r="D311" s="65"/>
      <c r="E311" s="65"/>
      <c r="F311" s="242"/>
      <c r="G311" s="242"/>
      <c r="H311" s="65"/>
      <c r="I311" s="65"/>
      <c r="J311" s="176"/>
      <c r="N311" s="65"/>
      <c r="O311" s="65"/>
      <c r="P311" s="65"/>
      <c r="Q311" s="65"/>
      <c r="R311" s="65"/>
      <c r="S311" s="65"/>
      <c r="T311" s="65"/>
      <c r="U311" s="65"/>
      <c r="V311" s="65"/>
      <c r="W311" s="65"/>
    </row>
    <row r="312" spans="2:23">
      <c r="B312" s="84"/>
      <c r="C312" s="65"/>
      <c r="D312" s="65"/>
      <c r="E312" s="65"/>
      <c r="F312" s="242"/>
      <c r="G312" s="242"/>
      <c r="H312" s="65"/>
      <c r="I312" s="65"/>
      <c r="J312" s="176"/>
      <c r="N312" s="65"/>
      <c r="O312" s="65"/>
      <c r="P312" s="65"/>
      <c r="Q312" s="65"/>
      <c r="R312" s="65"/>
      <c r="S312" s="65"/>
      <c r="T312" s="65"/>
      <c r="U312" s="65"/>
      <c r="V312" s="65"/>
      <c r="W312" s="65"/>
    </row>
    <row r="313" spans="2:23">
      <c r="B313" s="84"/>
      <c r="C313" s="65"/>
      <c r="D313" s="65"/>
      <c r="E313" s="65"/>
      <c r="F313" s="242"/>
      <c r="G313" s="242"/>
      <c r="H313" s="65"/>
      <c r="I313" s="65"/>
      <c r="J313" s="176"/>
      <c r="N313" s="65"/>
      <c r="O313" s="65"/>
      <c r="P313" s="65"/>
      <c r="Q313" s="65"/>
      <c r="R313" s="65"/>
      <c r="S313" s="65"/>
      <c r="T313" s="65"/>
      <c r="U313" s="65"/>
      <c r="V313" s="65"/>
      <c r="W313" s="65"/>
    </row>
    <row r="314" spans="2:23">
      <c r="B314" s="84"/>
      <c r="C314" s="65"/>
      <c r="D314" s="65"/>
      <c r="E314" s="65"/>
      <c r="F314" s="242"/>
      <c r="G314" s="242"/>
      <c r="H314" s="65"/>
      <c r="I314" s="65"/>
      <c r="J314" s="176"/>
      <c r="N314" s="65"/>
      <c r="O314" s="65"/>
      <c r="P314" s="65"/>
      <c r="Q314" s="65"/>
      <c r="R314" s="65"/>
      <c r="S314" s="65"/>
      <c r="T314" s="65"/>
      <c r="U314" s="65"/>
      <c r="V314" s="65"/>
      <c r="W314" s="65"/>
    </row>
    <row r="315" spans="2:23">
      <c r="B315" s="84"/>
      <c r="C315" s="65"/>
      <c r="D315" s="65"/>
      <c r="E315" s="65"/>
      <c r="F315" s="242"/>
      <c r="G315" s="242"/>
      <c r="H315" s="65"/>
      <c r="I315" s="65"/>
      <c r="J315" s="176"/>
      <c r="N315" s="65"/>
      <c r="O315" s="65"/>
      <c r="P315" s="65"/>
      <c r="Q315" s="65"/>
      <c r="R315" s="65"/>
      <c r="S315" s="65"/>
      <c r="T315" s="65"/>
      <c r="U315" s="65"/>
      <c r="V315" s="65"/>
      <c r="W315" s="65"/>
    </row>
    <row r="316" spans="2:23">
      <c r="B316" s="84"/>
      <c r="C316" s="65"/>
      <c r="D316" s="65"/>
      <c r="E316" s="65"/>
      <c r="F316" s="242"/>
      <c r="G316" s="242"/>
      <c r="H316" s="65"/>
      <c r="I316" s="65"/>
      <c r="J316" s="176"/>
      <c r="N316" s="65"/>
      <c r="O316" s="65"/>
      <c r="P316" s="65"/>
      <c r="Q316" s="65"/>
      <c r="R316" s="65"/>
      <c r="S316" s="65"/>
      <c r="T316" s="65"/>
      <c r="U316" s="65"/>
      <c r="V316" s="65"/>
      <c r="W316" s="65"/>
    </row>
    <row r="317" spans="2:23">
      <c r="B317" s="84"/>
      <c r="C317" s="65"/>
      <c r="D317" s="65"/>
      <c r="E317" s="65"/>
      <c r="F317" s="242"/>
      <c r="G317" s="242"/>
      <c r="H317" s="65"/>
      <c r="I317" s="65"/>
      <c r="J317" s="176"/>
      <c r="N317" s="65"/>
      <c r="O317" s="65"/>
      <c r="P317" s="65"/>
      <c r="Q317" s="65"/>
      <c r="R317" s="65"/>
      <c r="S317" s="65"/>
      <c r="T317" s="65"/>
      <c r="U317" s="65"/>
      <c r="V317" s="65"/>
      <c r="W317" s="65"/>
    </row>
    <row r="318" spans="2:23">
      <c r="B318" s="84"/>
      <c r="C318" s="65"/>
      <c r="D318" s="65"/>
      <c r="E318" s="65"/>
      <c r="F318" s="242"/>
      <c r="G318" s="242"/>
      <c r="H318" s="65"/>
      <c r="I318" s="65"/>
      <c r="J318" s="176"/>
      <c r="N318" s="65"/>
      <c r="O318" s="65"/>
      <c r="P318" s="65"/>
      <c r="Q318" s="65"/>
      <c r="R318" s="65"/>
      <c r="S318" s="65"/>
      <c r="T318" s="65"/>
      <c r="U318" s="65"/>
      <c r="V318" s="65"/>
      <c r="W318" s="65"/>
    </row>
    <row r="319" spans="2:23">
      <c r="B319" s="84"/>
      <c r="C319" s="65"/>
      <c r="D319" s="65"/>
      <c r="E319" s="65"/>
      <c r="F319" s="242"/>
      <c r="G319" s="242"/>
      <c r="H319" s="65"/>
      <c r="I319" s="65"/>
      <c r="J319" s="176"/>
      <c r="N319" s="65"/>
      <c r="O319" s="65"/>
      <c r="P319" s="65"/>
      <c r="Q319" s="65"/>
      <c r="R319" s="65"/>
      <c r="S319" s="65"/>
      <c r="T319" s="65"/>
      <c r="U319" s="65"/>
      <c r="V319" s="65"/>
      <c r="W319" s="65"/>
    </row>
    <row r="320" spans="2:23">
      <c r="B320" s="84"/>
      <c r="C320" s="65"/>
      <c r="D320" s="65"/>
      <c r="E320" s="65"/>
      <c r="F320" s="242"/>
      <c r="G320" s="242"/>
      <c r="H320" s="65"/>
      <c r="I320" s="65"/>
      <c r="J320" s="176"/>
      <c r="N320" s="65"/>
      <c r="O320" s="65"/>
      <c r="P320" s="65"/>
      <c r="Q320" s="65"/>
      <c r="R320" s="65"/>
      <c r="S320" s="65"/>
      <c r="T320" s="65"/>
      <c r="U320" s="65"/>
      <c r="V320" s="65"/>
      <c r="W320" s="65"/>
    </row>
    <row r="321" spans="2:23">
      <c r="B321" s="84"/>
      <c r="C321" s="65"/>
      <c r="D321" s="65"/>
      <c r="E321" s="65"/>
      <c r="F321" s="242"/>
      <c r="G321" s="242"/>
      <c r="H321" s="65"/>
      <c r="I321" s="65"/>
      <c r="J321" s="176"/>
      <c r="N321" s="65"/>
      <c r="O321" s="65"/>
      <c r="P321" s="65"/>
      <c r="Q321" s="65"/>
      <c r="R321" s="65"/>
      <c r="S321" s="65"/>
      <c r="T321" s="65"/>
      <c r="U321" s="65"/>
      <c r="V321" s="65"/>
      <c r="W321" s="65"/>
    </row>
    <row r="322" spans="2:23">
      <c r="B322" s="84"/>
      <c r="C322" s="65"/>
      <c r="D322" s="65"/>
      <c r="E322" s="65"/>
      <c r="F322" s="242"/>
      <c r="G322" s="242"/>
      <c r="H322" s="65"/>
      <c r="I322" s="65"/>
      <c r="J322" s="176"/>
      <c r="N322" s="65"/>
      <c r="O322" s="65"/>
      <c r="P322" s="65"/>
      <c r="Q322" s="65"/>
      <c r="R322" s="65"/>
      <c r="S322" s="65"/>
      <c r="T322" s="65"/>
      <c r="U322" s="65"/>
      <c r="V322" s="65"/>
      <c r="W322" s="65"/>
    </row>
    <row r="323" spans="2:23">
      <c r="B323" s="84"/>
      <c r="C323" s="65"/>
      <c r="D323" s="65"/>
      <c r="E323" s="65"/>
      <c r="F323" s="242"/>
      <c r="G323" s="242"/>
      <c r="H323" s="65"/>
      <c r="I323" s="65"/>
      <c r="J323" s="176"/>
      <c r="N323" s="65"/>
      <c r="O323" s="65"/>
      <c r="P323" s="65"/>
      <c r="Q323" s="65"/>
      <c r="R323" s="65"/>
      <c r="S323" s="65"/>
      <c r="T323" s="65"/>
      <c r="U323" s="65"/>
      <c r="V323" s="65"/>
      <c r="W323" s="65"/>
    </row>
    <row r="324" spans="2:23">
      <c r="B324" s="84"/>
      <c r="C324" s="65"/>
      <c r="D324" s="65"/>
      <c r="E324" s="65"/>
      <c r="F324" s="242"/>
      <c r="G324" s="242"/>
      <c r="H324" s="65"/>
      <c r="I324" s="65"/>
      <c r="J324" s="176"/>
      <c r="N324" s="65"/>
      <c r="O324" s="65"/>
      <c r="P324" s="65"/>
      <c r="Q324" s="65"/>
      <c r="R324" s="65"/>
      <c r="S324" s="65"/>
      <c r="T324" s="65"/>
      <c r="U324" s="65"/>
      <c r="V324" s="65"/>
      <c r="W324" s="65"/>
    </row>
    <row r="325" spans="2:23">
      <c r="B325" s="84"/>
      <c r="C325" s="65"/>
      <c r="D325" s="65"/>
      <c r="E325" s="65"/>
      <c r="F325" s="242"/>
      <c r="G325" s="242"/>
      <c r="H325" s="65"/>
      <c r="I325" s="65"/>
      <c r="J325" s="176"/>
      <c r="N325" s="65"/>
      <c r="O325" s="65"/>
      <c r="P325" s="65"/>
      <c r="Q325" s="65"/>
      <c r="R325" s="65"/>
      <c r="S325" s="65"/>
      <c r="T325" s="65"/>
      <c r="U325" s="65"/>
      <c r="V325" s="65"/>
      <c r="W325" s="65"/>
    </row>
    <row r="326" spans="2:23">
      <c r="B326" s="84"/>
      <c r="C326" s="65"/>
      <c r="D326" s="65"/>
      <c r="E326" s="65"/>
      <c r="F326" s="242"/>
      <c r="G326" s="242"/>
      <c r="H326" s="65"/>
      <c r="I326" s="65"/>
      <c r="J326" s="176"/>
      <c r="N326" s="65"/>
      <c r="O326" s="65"/>
      <c r="P326" s="65"/>
      <c r="Q326" s="65"/>
      <c r="R326" s="65"/>
      <c r="S326" s="65"/>
      <c r="T326" s="65"/>
      <c r="U326" s="65"/>
      <c r="V326" s="65"/>
      <c r="W326" s="65"/>
    </row>
    <row r="327" spans="2:23">
      <c r="B327" s="84"/>
      <c r="C327" s="65"/>
      <c r="D327" s="65"/>
      <c r="E327" s="65"/>
      <c r="F327" s="242"/>
      <c r="G327" s="242"/>
      <c r="H327" s="65"/>
      <c r="I327" s="65"/>
      <c r="J327" s="176"/>
      <c r="N327" s="65"/>
      <c r="O327" s="65"/>
      <c r="P327" s="65"/>
      <c r="Q327" s="65"/>
      <c r="R327" s="65"/>
      <c r="S327" s="65"/>
      <c r="T327" s="65"/>
      <c r="U327" s="65"/>
      <c r="V327" s="65"/>
      <c r="W327" s="65"/>
    </row>
    <row r="328" spans="2:23">
      <c r="B328" s="84"/>
      <c r="C328" s="65"/>
      <c r="D328" s="65"/>
      <c r="E328" s="65"/>
      <c r="F328" s="242"/>
      <c r="G328" s="242"/>
      <c r="H328" s="65"/>
      <c r="I328" s="65"/>
      <c r="J328" s="176"/>
      <c r="N328" s="65"/>
      <c r="O328" s="65"/>
      <c r="P328" s="65"/>
      <c r="Q328" s="65"/>
      <c r="R328" s="65"/>
      <c r="S328" s="65"/>
      <c r="T328" s="65"/>
      <c r="U328" s="65"/>
      <c r="V328" s="65"/>
      <c r="W328" s="65"/>
    </row>
    <row r="329" spans="2:23">
      <c r="B329" s="84"/>
      <c r="C329" s="65"/>
      <c r="D329" s="65"/>
      <c r="E329" s="65"/>
      <c r="F329" s="242"/>
      <c r="G329" s="242"/>
      <c r="H329" s="65"/>
      <c r="I329" s="65"/>
      <c r="J329" s="176"/>
      <c r="N329" s="65"/>
      <c r="O329" s="65"/>
      <c r="P329" s="65"/>
      <c r="Q329" s="65"/>
      <c r="R329" s="65"/>
      <c r="S329" s="65"/>
      <c r="T329" s="65"/>
      <c r="U329" s="65"/>
      <c r="V329" s="65"/>
      <c r="W329" s="65"/>
    </row>
    <row r="330" spans="2:23">
      <c r="B330" s="84"/>
      <c r="C330" s="65"/>
      <c r="D330" s="65"/>
      <c r="E330" s="65"/>
      <c r="F330" s="242"/>
      <c r="G330" s="242"/>
      <c r="H330" s="65"/>
      <c r="I330" s="65"/>
      <c r="J330" s="176"/>
      <c r="N330" s="65"/>
      <c r="O330" s="65"/>
      <c r="P330" s="65"/>
      <c r="Q330" s="65"/>
      <c r="R330" s="65"/>
      <c r="S330" s="65"/>
      <c r="T330" s="65"/>
      <c r="U330" s="65"/>
      <c r="V330" s="65"/>
      <c r="W330" s="65"/>
    </row>
    <row r="331" spans="2:23">
      <c r="B331" s="84"/>
      <c r="C331" s="65"/>
      <c r="D331" s="65"/>
      <c r="E331" s="65"/>
      <c r="F331" s="242"/>
      <c r="G331" s="242"/>
      <c r="H331" s="65"/>
      <c r="I331" s="65"/>
      <c r="J331" s="176"/>
      <c r="N331" s="65"/>
      <c r="O331" s="65"/>
      <c r="P331" s="65"/>
      <c r="Q331" s="65"/>
      <c r="R331" s="65"/>
      <c r="S331" s="65"/>
      <c r="T331" s="65"/>
      <c r="U331" s="65"/>
      <c r="V331" s="65"/>
      <c r="W331" s="65"/>
    </row>
    <row r="332" spans="2:23">
      <c r="B332" s="84"/>
      <c r="C332" s="65"/>
      <c r="D332" s="65"/>
      <c r="E332" s="65"/>
      <c r="F332" s="242"/>
      <c r="G332" s="242"/>
      <c r="H332" s="65"/>
      <c r="I332" s="65"/>
      <c r="J332" s="176"/>
      <c r="N332" s="65"/>
      <c r="O332" s="65"/>
      <c r="P332" s="65"/>
      <c r="Q332" s="65"/>
      <c r="R332" s="65"/>
      <c r="S332" s="65"/>
      <c r="T332" s="65"/>
      <c r="U332" s="65"/>
      <c r="V332" s="65"/>
      <c r="W332" s="65"/>
    </row>
    <row r="333" spans="2:23">
      <c r="B333" s="84"/>
      <c r="C333" s="65"/>
      <c r="D333" s="65"/>
      <c r="E333" s="65"/>
      <c r="F333" s="242"/>
      <c r="G333" s="242"/>
      <c r="H333" s="65"/>
      <c r="I333" s="65"/>
      <c r="J333" s="176"/>
      <c r="N333" s="65"/>
      <c r="O333" s="65"/>
      <c r="P333" s="65"/>
      <c r="Q333" s="65"/>
      <c r="R333" s="65"/>
      <c r="S333" s="65"/>
      <c r="T333" s="65"/>
      <c r="U333" s="65"/>
      <c r="V333" s="65"/>
      <c r="W333" s="65"/>
    </row>
    <row r="334" spans="2:23">
      <c r="B334" s="84"/>
      <c r="C334" s="65"/>
      <c r="D334" s="65"/>
      <c r="E334" s="65"/>
      <c r="F334" s="242"/>
      <c r="G334" s="242"/>
      <c r="H334" s="65"/>
      <c r="I334" s="65"/>
      <c r="J334" s="176"/>
      <c r="N334" s="65"/>
      <c r="O334" s="65"/>
      <c r="P334" s="65"/>
      <c r="Q334" s="65"/>
      <c r="R334" s="65"/>
      <c r="S334" s="65"/>
      <c r="T334" s="65"/>
      <c r="U334" s="65"/>
      <c r="V334" s="65"/>
      <c r="W334" s="65"/>
    </row>
    <row r="335" spans="2:23">
      <c r="B335" s="84"/>
      <c r="C335" s="65"/>
      <c r="D335" s="65"/>
      <c r="E335" s="65"/>
      <c r="F335" s="242"/>
      <c r="G335" s="242"/>
      <c r="H335" s="65"/>
      <c r="I335" s="65"/>
      <c r="J335" s="176"/>
      <c r="N335" s="65"/>
      <c r="O335" s="65"/>
      <c r="P335" s="65"/>
      <c r="Q335" s="65"/>
      <c r="R335" s="65"/>
      <c r="S335" s="65"/>
      <c r="T335" s="65"/>
      <c r="U335" s="65"/>
      <c r="V335" s="65"/>
      <c r="W335" s="65"/>
    </row>
    <row r="336" spans="2:23">
      <c r="B336" s="84"/>
      <c r="C336" s="65"/>
      <c r="D336" s="65"/>
      <c r="E336" s="65"/>
      <c r="F336" s="242"/>
      <c r="G336" s="242"/>
      <c r="H336" s="65"/>
      <c r="I336" s="65"/>
      <c r="J336" s="176"/>
      <c r="N336" s="65"/>
      <c r="O336" s="65"/>
      <c r="P336" s="65"/>
      <c r="Q336" s="65"/>
      <c r="R336" s="65"/>
      <c r="S336" s="65"/>
      <c r="T336" s="65"/>
      <c r="U336" s="65"/>
      <c r="V336" s="65"/>
      <c r="W336" s="65"/>
    </row>
    <row r="337" spans="2:23">
      <c r="B337" s="84"/>
      <c r="C337" s="65"/>
      <c r="D337" s="65"/>
      <c r="E337" s="65"/>
      <c r="F337" s="242"/>
      <c r="G337" s="242"/>
      <c r="H337" s="65"/>
      <c r="I337" s="65"/>
      <c r="J337" s="176"/>
      <c r="N337" s="65"/>
      <c r="O337" s="65"/>
      <c r="P337" s="65"/>
      <c r="Q337" s="65"/>
      <c r="R337" s="65"/>
      <c r="S337" s="65"/>
      <c r="T337" s="65"/>
      <c r="U337" s="65"/>
      <c r="V337" s="65"/>
      <c r="W337" s="65"/>
    </row>
    <row r="338" spans="2:23">
      <c r="B338" s="84"/>
      <c r="C338" s="65"/>
      <c r="D338" s="65"/>
      <c r="E338" s="65"/>
      <c r="F338" s="242"/>
      <c r="G338" s="242"/>
      <c r="H338" s="65"/>
      <c r="I338" s="65"/>
      <c r="J338" s="176"/>
      <c r="N338" s="65"/>
      <c r="O338" s="65"/>
      <c r="P338" s="65"/>
      <c r="Q338" s="65"/>
      <c r="R338" s="65"/>
      <c r="S338" s="65"/>
      <c r="T338" s="65"/>
      <c r="U338" s="65"/>
      <c r="V338" s="65"/>
      <c r="W338" s="65"/>
    </row>
    <row r="339" spans="2:23">
      <c r="B339" s="84"/>
      <c r="C339" s="65"/>
      <c r="D339" s="65"/>
      <c r="E339" s="65"/>
      <c r="F339" s="242"/>
      <c r="G339" s="242"/>
      <c r="H339" s="65"/>
      <c r="I339" s="65"/>
      <c r="J339" s="176"/>
      <c r="N339" s="65"/>
      <c r="O339" s="65"/>
      <c r="P339" s="65"/>
      <c r="Q339" s="65"/>
      <c r="R339" s="65"/>
      <c r="S339" s="65"/>
      <c r="T339" s="65"/>
      <c r="U339" s="65"/>
      <c r="V339" s="65"/>
      <c r="W339" s="65"/>
    </row>
    <row r="340" spans="2:23">
      <c r="B340" s="84"/>
      <c r="C340" s="65"/>
      <c r="D340" s="65"/>
      <c r="E340" s="65"/>
      <c r="F340" s="242"/>
      <c r="G340" s="242"/>
      <c r="H340" s="65"/>
      <c r="I340" s="65"/>
      <c r="J340" s="176"/>
      <c r="N340" s="65"/>
      <c r="O340" s="65"/>
      <c r="P340" s="65"/>
      <c r="Q340" s="65"/>
      <c r="R340" s="65"/>
      <c r="S340" s="65"/>
      <c r="T340" s="65"/>
      <c r="U340" s="65"/>
      <c r="V340" s="65"/>
      <c r="W340" s="65"/>
    </row>
    <row r="341" spans="2:23">
      <c r="B341" s="84"/>
      <c r="C341" s="65"/>
      <c r="D341" s="65"/>
      <c r="E341" s="65"/>
      <c r="F341" s="242"/>
      <c r="G341" s="242"/>
      <c r="H341" s="65"/>
      <c r="I341" s="65"/>
      <c r="J341" s="176"/>
      <c r="N341" s="65"/>
      <c r="O341" s="65"/>
      <c r="P341" s="65"/>
      <c r="Q341" s="65"/>
      <c r="R341" s="65"/>
      <c r="S341" s="65"/>
      <c r="T341" s="65"/>
      <c r="U341" s="65"/>
      <c r="V341" s="65"/>
      <c r="W341" s="65"/>
    </row>
    <row r="342" spans="2:23">
      <c r="B342" s="84"/>
      <c r="C342" s="65"/>
      <c r="D342" s="65"/>
      <c r="E342" s="65"/>
      <c r="F342" s="242"/>
      <c r="G342" s="242"/>
      <c r="H342" s="65"/>
      <c r="I342" s="65"/>
      <c r="J342" s="176"/>
      <c r="N342" s="65"/>
      <c r="O342" s="65"/>
      <c r="P342" s="65"/>
      <c r="Q342" s="65"/>
      <c r="R342" s="65"/>
      <c r="S342" s="65"/>
      <c r="T342" s="65"/>
      <c r="U342" s="65"/>
      <c r="V342" s="65"/>
      <c r="W342" s="65"/>
    </row>
    <row r="343" spans="2:23">
      <c r="B343" s="84"/>
      <c r="C343" s="65"/>
      <c r="D343" s="65"/>
      <c r="E343" s="65"/>
      <c r="F343" s="242"/>
      <c r="G343" s="242"/>
      <c r="H343" s="65"/>
      <c r="I343" s="65"/>
      <c r="J343" s="176"/>
      <c r="N343" s="65"/>
      <c r="O343" s="65"/>
      <c r="P343" s="65"/>
      <c r="Q343" s="65"/>
      <c r="R343" s="65"/>
      <c r="S343" s="65"/>
      <c r="T343" s="65"/>
      <c r="U343" s="65"/>
      <c r="V343" s="65"/>
      <c r="W343" s="65"/>
    </row>
    <row r="344" spans="2:23">
      <c r="B344" s="84"/>
      <c r="C344" s="65"/>
      <c r="D344" s="65"/>
      <c r="E344" s="65"/>
      <c r="F344" s="242"/>
      <c r="G344" s="242"/>
      <c r="H344" s="65"/>
      <c r="I344" s="65"/>
      <c r="J344" s="176"/>
      <c r="N344" s="65"/>
      <c r="O344" s="65"/>
      <c r="P344" s="65"/>
      <c r="Q344" s="65"/>
      <c r="R344" s="65"/>
      <c r="S344" s="65"/>
      <c r="T344" s="65"/>
      <c r="U344" s="65"/>
      <c r="V344" s="65"/>
      <c r="W344" s="65"/>
    </row>
    <row r="345" spans="2:23">
      <c r="B345" s="84"/>
      <c r="C345" s="65"/>
      <c r="D345" s="65"/>
      <c r="E345" s="65"/>
      <c r="F345" s="242"/>
      <c r="G345" s="242"/>
      <c r="H345" s="65"/>
      <c r="I345" s="65"/>
      <c r="J345" s="176"/>
      <c r="N345" s="65"/>
      <c r="O345" s="65"/>
      <c r="P345" s="65"/>
      <c r="Q345" s="65"/>
      <c r="R345" s="65"/>
      <c r="S345" s="65"/>
      <c r="T345" s="65"/>
      <c r="U345" s="65"/>
      <c r="V345" s="65"/>
      <c r="W345" s="65"/>
    </row>
    <row r="346" spans="2:23">
      <c r="B346" s="84"/>
      <c r="C346" s="65"/>
      <c r="D346" s="65"/>
      <c r="E346" s="65"/>
      <c r="F346" s="242"/>
      <c r="G346" s="242"/>
      <c r="H346" s="65"/>
      <c r="I346" s="65"/>
      <c r="J346" s="176"/>
      <c r="N346" s="65"/>
      <c r="O346" s="65"/>
      <c r="P346" s="65"/>
      <c r="Q346" s="65"/>
      <c r="R346" s="65"/>
      <c r="S346" s="65"/>
      <c r="T346" s="65"/>
      <c r="U346" s="65"/>
      <c r="V346" s="65"/>
      <c r="W346" s="65"/>
    </row>
    <row r="347" spans="2:23">
      <c r="B347" s="84"/>
      <c r="C347" s="65"/>
      <c r="D347" s="65"/>
      <c r="E347" s="65"/>
      <c r="F347" s="242"/>
      <c r="G347" s="242"/>
      <c r="H347" s="65"/>
      <c r="I347" s="65"/>
      <c r="J347" s="176"/>
      <c r="N347" s="65"/>
      <c r="O347" s="65"/>
      <c r="P347" s="65"/>
      <c r="Q347" s="65"/>
      <c r="R347" s="65"/>
      <c r="S347" s="65"/>
      <c r="T347" s="65"/>
      <c r="U347" s="65"/>
      <c r="V347" s="65"/>
      <c r="W347" s="65"/>
    </row>
    <row r="348" spans="2:23">
      <c r="B348" s="84"/>
      <c r="C348" s="65"/>
      <c r="D348" s="65"/>
      <c r="E348" s="65"/>
      <c r="F348" s="242"/>
      <c r="G348" s="242"/>
      <c r="H348" s="65"/>
      <c r="I348" s="65"/>
      <c r="J348" s="176"/>
      <c r="N348" s="65"/>
      <c r="O348" s="65"/>
      <c r="P348" s="65"/>
      <c r="Q348" s="65"/>
      <c r="R348" s="65"/>
      <c r="S348" s="65"/>
      <c r="T348" s="65"/>
      <c r="U348" s="65"/>
      <c r="V348" s="65"/>
      <c r="W348" s="65"/>
    </row>
    <row r="349" spans="2:23">
      <c r="B349" s="84"/>
      <c r="C349" s="65"/>
      <c r="D349" s="65"/>
      <c r="E349" s="65"/>
      <c r="F349" s="242"/>
      <c r="G349" s="242"/>
      <c r="H349" s="65"/>
      <c r="I349" s="65"/>
      <c r="J349" s="176"/>
      <c r="N349" s="65"/>
      <c r="O349" s="65"/>
      <c r="P349" s="65"/>
      <c r="Q349" s="65"/>
      <c r="R349" s="65"/>
      <c r="S349" s="65"/>
      <c r="T349" s="65"/>
      <c r="U349" s="65"/>
      <c r="V349" s="65"/>
      <c r="W349" s="65"/>
    </row>
    <row r="350" spans="2:23">
      <c r="B350" s="84"/>
      <c r="C350" s="65"/>
      <c r="D350" s="65"/>
      <c r="E350" s="65"/>
      <c r="F350" s="242"/>
      <c r="G350" s="242"/>
      <c r="H350" s="65"/>
      <c r="I350" s="65"/>
      <c r="J350" s="176"/>
      <c r="N350" s="65"/>
      <c r="O350" s="65"/>
      <c r="P350" s="65"/>
      <c r="Q350" s="65"/>
      <c r="R350" s="65"/>
      <c r="S350" s="65"/>
      <c r="T350" s="65"/>
      <c r="U350" s="65"/>
      <c r="V350" s="65"/>
      <c r="W350" s="65"/>
    </row>
    <row r="351" spans="2:23">
      <c r="B351" s="84"/>
      <c r="C351" s="65"/>
      <c r="D351" s="65"/>
      <c r="E351" s="65"/>
      <c r="F351" s="242"/>
      <c r="G351" s="242"/>
      <c r="H351" s="65"/>
      <c r="I351" s="65"/>
      <c r="J351" s="176"/>
      <c r="N351" s="65"/>
      <c r="O351" s="65"/>
      <c r="P351" s="65"/>
      <c r="Q351" s="65"/>
      <c r="R351" s="65"/>
      <c r="S351" s="65"/>
      <c r="T351" s="65"/>
      <c r="U351" s="65"/>
      <c r="V351" s="65"/>
      <c r="W351" s="65"/>
    </row>
    <row r="352" spans="2:23">
      <c r="B352" s="84"/>
      <c r="C352" s="65"/>
      <c r="D352" s="65"/>
      <c r="E352" s="65"/>
      <c r="F352" s="242"/>
      <c r="G352" s="242"/>
      <c r="H352" s="65"/>
      <c r="I352" s="65"/>
      <c r="J352" s="176"/>
      <c r="N352" s="65"/>
      <c r="O352" s="65"/>
      <c r="P352" s="65"/>
      <c r="Q352" s="65"/>
      <c r="R352" s="65"/>
      <c r="S352" s="65"/>
      <c r="T352" s="65"/>
      <c r="U352" s="65"/>
      <c r="V352" s="65"/>
      <c r="W352" s="65"/>
    </row>
    <row r="353" spans="2:23">
      <c r="B353" s="84"/>
      <c r="C353" s="65"/>
      <c r="D353" s="65"/>
      <c r="E353" s="65"/>
      <c r="F353" s="242"/>
      <c r="G353" s="242"/>
      <c r="H353" s="65"/>
      <c r="I353" s="65"/>
      <c r="J353" s="176"/>
      <c r="N353" s="65"/>
      <c r="O353" s="65"/>
      <c r="P353" s="65"/>
      <c r="Q353" s="65"/>
      <c r="R353" s="65"/>
      <c r="S353" s="65"/>
      <c r="T353" s="65"/>
      <c r="U353" s="65"/>
      <c r="V353" s="65"/>
      <c r="W353" s="65"/>
    </row>
    <row r="354" spans="2:23">
      <c r="B354" s="84"/>
      <c r="C354" s="65"/>
      <c r="D354" s="65"/>
      <c r="E354" s="65"/>
      <c r="F354" s="242"/>
      <c r="G354" s="242"/>
      <c r="H354" s="65"/>
      <c r="I354" s="65"/>
      <c r="J354" s="176"/>
      <c r="N354" s="65"/>
      <c r="O354" s="65"/>
      <c r="P354" s="65"/>
      <c r="Q354" s="65"/>
      <c r="R354" s="65"/>
      <c r="S354" s="65"/>
      <c r="T354" s="65"/>
      <c r="U354" s="65"/>
      <c r="V354" s="65"/>
      <c r="W354" s="65"/>
    </row>
    <row r="355" spans="2:23">
      <c r="B355" s="84"/>
      <c r="C355" s="65"/>
      <c r="D355" s="65"/>
      <c r="E355" s="65"/>
      <c r="F355" s="242"/>
      <c r="G355" s="242"/>
      <c r="H355" s="65"/>
      <c r="I355" s="65"/>
      <c r="J355" s="176"/>
      <c r="N355" s="65"/>
      <c r="O355" s="65"/>
      <c r="P355" s="65"/>
      <c r="Q355" s="65"/>
      <c r="R355" s="65"/>
      <c r="S355" s="65"/>
      <c r="T355" s="65"/>
      <c r="U355" s="65"/>
      <c r="V355" s="65"/>
      <c r="W355" s="65"/>
    </row>
    <row r="356" spans="2:23">
      <c r="B356" s="84"/>
      <c r="C356" s="65"/>
      <c r="D356" s="65"/>
      <c r="E356" s="65"/>
      <c r="F356" s="242"/>
      <c r="G356" s="242"/>
      <c r="H356" s="65"/>
      <c r="I356" s="65"/>
      <c r="J356" s="176"/>
      <c r="N356" s="65"/>
      <c r="O356" s="65"/>
      <c r="P356" s="65"/>
      <c r="Q356" s="65"/>
      <c r="R356" s="65"/>
      <c r="S356" s="65"/>
      <c r="T356" s="65"/>
      <c r="U356" s="65"/>
      <c r="V356" s="65"/>
      <c r="W356" s="65"/>
    </row>
    <row r="357" spans="2:23">
      <c r="B357" s="84"/>
      <c r="C357" s="65"/>
      <c r="D357" s="65"/>
      <c r="E357" s="65"/>
      <c r="F357" s="242"/>
      <c r="G357" s="242"/>
      <c r="H357" s="65"/>
      <c r="I357" s="65"/>
      <c r="J357" s="176"/>
      <c r="N357" s="65"/>
      <c r="O357" s="65"/>
      <c r="P357" s="65"/>
      <c r="Q357" s="65"/>
      <c r="R357" s="65"/>
      <c r="S357" s="65"/>
      <c r="T357" s="65"/>
      <c r="U357" s="65"/>
      <c r="V357" s="65"/>
      <c r="W357" s="65"/>
    </row>
    <row r="358" spans="2:23">
      <c r="B358" s="84"/>
      <c r="C358" s="65"/>
      <c r="D358" s="65"/>
      <c r="E358" s="65"/>
      <c r="F358" s="242"/>
      <c r="G358" s="242"/>
      <c r="H358" s="65"/>
      <c r="I358" s="65"/>
      <c r="J358" s="176"/>
      <c r="N358" s="65"/>
      <c r="O358" s="65"/>
      <c r="P358" s="65"/>
      <c r="Q358" s="65"/>
      <c r="R358" s="65"/>
      <c r="S358" s="65"/>
      <c r="T358" s="65"/>
      <c r="U358" s="65"/>
      <c r="V358" s="65"/>
      <c r="W358" s="65"/>
    </row>
    <row r="359" spans="2:23">
      <c r="B359" s="84"/>
      <c r="C359" s="65"/>
      <c r="D359" s="65"/>
      <c r="E359" s="65"/>
      <c r="F359" s="242"/>
      <c r="G359" s="242"/>
      <c r="H359" s="65"/>
      <c r="I359" s="65"/>
      <c r="J359" s="176"/>
      <c r="N359" s="65"/>
      <c r="O359" s="65"/>
      <c r="P359" s="65"/>
      <c r="Q359" s="65"/>
      <c r="R359" s="65"/>
      <c r="S359" s="65"/>
      <c r="T359" s="65"/>
      <c r="U359" s="65"/>
      <c r="V359" s="65"/>
      <c r="W359" s="65"/>
    </row>
    <row r="360" spans="2:23">
      <c r="B360" s="84"/>
      <c r="C360" s="65"/>
      <c r="D360" s="65"/>
      <c r="E360" s="65"/>
      <c r="F360" s="242"/>
      <c r="G360" s="242"/>
      <c r="H360" s="65"/>
      <c r="I360" s="65"/>
      <c r="J360" s="176"/>
      <c r="N360" s="65"/>
      <c r="O360" s="65"/>
      <c r="P360" s="65"/>
      <c r="Q360" s="65"/>
      <c r="R360" s="65"/>
      <c r="S360" s="65"/>
      <c r="T360" s="65"/>
      <c r="U360" s="65"/>
      <c r="V360" s="65"/>
      <c r="W360" s="65"/>
    </row>
    <row r="361" spans="2:23">
      <c r="B361" s="84"/>
      <c r="C361" s="65"/>
      <c r="D361" s="65"/>
      <c r="E361" s="65"/>
      <c r="F361" s="242"/>
      <c r="G361" s="242"/>
      <c r="H361" s="65"/>
      <c r="I361" s="65"/>
      <c r="J361" s="176"/>
      <c r="N361" s="65"/>
      <c r="O361" s="65"/>
      <c r="P361" s="65"/>
      <c r="Q361" s="65"/>
      <c r="R361" s="65"/>
      <c r="S361" s="65"/>
      <c r="T361" s="65"/>
      <c r="U361" s="65"/>
      <c r="V361" s="65"/>
      <c r="W361" s="65"/>
    </row>
    <row r="362" spans="2:23">
      <c r="B362" s="84"/>
      <c r="C362" s="65"/>
      <c r="D362" s="65"/>
      <c r="E362" s="65"/>
      <c r="F362" s="242"/>
      <c r="G362" s="242"/>
      <c r="H362" s="65"/>
      <c r="I362" s="65"/>
      <c r="J362" s="176"/>
      <c r="N362" s="65"/>
      <c r="O362" s="65"/>
      <c r="P362" s="65"/>
      <c r="Q362" s="65"/>
      <c r="R362" s="65"/>
      <c r="S362" s="65"/>
      <c r="T362" s="65"/>
      <c r="U362" s="65"/>
      <c r="V362" s="65"/>
      <c r="W362" s="65"/>
    </row>
    <row r="363" spans="2:23">
      <c r="B363" s="84"/>
      <c r="C363" s="65"/>
      <c r="D363" s="65"/>
      <c r="E363" s="65"/>
      <c r="F363" s="242"/>
      <c r="G363" s="242"/>
      <c r="H363" s="65"/>
      <c r="I363" s="65"/>
      <c r="J363" s="176"/>
      <c r="N363" s="65"/>
      <c r="O363" s="65"/>
      <c r="P363" s="65"/>
      <c r="Q363" s="65"/>
      <c r="R363" s="65"/>
      <c r="S363" s="65"/>
      <c r="T363" s="65"/>
      <c r="U363" s="65"/>
      <c r="V363" s="65"/>
      <c r="W363" s="65"/>
    </row>
    <row r="364" spans="2:23">
      <c r="B364" s="84"/>
      <c r="C364" s="65"/>
      <c r="D364" s="65"/>
      <c r="E364" s="65"/>
      <c r="F364" s="242"/>
      <c r="G364" s="242"/>
      <c r="H364" s="65"/>
      <c r="I364" s="65"/>
      <c r="J364" s="176"/>
      <c r="N364" s="65"/>
      <c r="O364" s="65"/>
      <c r="P364" s="65"/>
      <c r="Q364" s="65"/>
      <c r="R364" s="65"/>
      <c r="S364" s="65"/>
      <c r="T364" s="65"/>
      <c r="U364" s="65"/>
      <c r="V364" s="65"/>
      <c r="W364" s="65"/>
    </row>
    <row r="365" spans="2:23">
      <c r="B365" s="84"/>
      <c r="C365" s="65"/>
      <c r="D365" s="65"/>
      <c r="E365" s="65"/>
      <c r="F365" s="242"/>
      <c r="G365" s="242"/>
      <c r="H365" s="65"/>
      <c r="I365" s="65"/>
      <c r="J365" s="176"/>
      <c r="N365" s="65"/>
      <c r="O365" s="65"/>
      <c r="P365" s="65"/>
      <c r="Q365" s="65"/>
      <c r="R365" s="65"/>
      <c r="S365" s="65"/>
      <c r="T365" s="65"/>
      <c r="U365" s="65"/>
      <c r="V365" s="65"/>
      <c r="W365" s="65"/>
    </row>
    <row r="366" spans="2:23">
      <c r="B366" s="84"/>
      <c r="C366" s="65"/>
      <c r="D366" s="65"/>
      <c r="E366" s="65"/>
      <c r="F366" s="242"/>
      <c r="G366" s="242"/>
      <c r="H366" s="65"/>
      <c r="I366" s="65"/>
      <c r="J366" s="176"/>
      <c r="N366" s="65"/>
      <c r="O366" s="65"/>
      <c r="P366" s="65"/>
      <c r="Q366" s="65"/>
      <c r="R366" s="65"/>
      <c r="S366" s="65"/>
      <c r="T366" s="65"/>
      <c r="U366" s="65"/>
      <c r="V366" s="65"/>
      <c r="W366" s="65"/>
    </row>
    <row r="367" spans="2:23">
      <c r="B367" s="84"/>
      <c r="C367" s="65"/>
      <c r="D367" s="65"/>
      <c r="E367" s="65"/>
      <c r="F367" s="242"/>
      <c r="G367" s="242"/>
      <c r="H367" s="65"/>
      <c r="I367" s="65"/>
      <c r="J367" s="176"/>
      <c r="N367" s="65"/>
      <c r="O367" s="65"/>
      <c r="P367" s="65"/>
      <c r="Q367" s="65"/>
      <c r="R367" s="65"/>
      <c r="S367" s="65"/>
      <c r="T367" s="65"/>
      <c r="U367" s="65"/>
      <c r="V367" s="65"/>
      <c r="W367" s="65"/>
    </row>
    <row r="368" spans="2:23">
      <c r="B368" s="84"/>
      <c r="C368" s="65"/>
      <c r="D368" s="65"/>
      <c r="E368" s="65"/>
      <c r="F368" s="242"/>
      <c r="G368" s="242"/>
      <c r="H368" s="65"/>
      <c r="I368" s="65"/>
      <c r="J368" s="176"/>
      <c r="N368" s="65"/>
      <c r="O368" s="65"/>
      <c r="P368" s="65"/>
      <c r="Q368" s="65"/>
      <c r="R368" s="65"/>
      <c r="S368" s="65"/>
      <c r="T368" s="65"/>
      <c r="U368" s="65"/>
      <c r="V368" s="65"/>
      <c r="W368" s="65"/>
    </row>
    <row r="369" spans="2:23">
      <c r="B369" s="84"/>
      <c r="C369" s="65"/>
      <c r="D369" s="65"/>
      <c r="E369" s="65"/>
      <c r="F369" s="242"/>
      <c r="G369" s="242"/>
      <c r="H369" s="65"/>
      <c r="I369" s="65"/>
      <c r="J369" s="176"/>
      <c r="N369" s="65"/>
      <c r="O369" s="65"/>
      <c r="P369" s="65"/>
      <c r="Q369" s="65"/>
      <c r="R369" s="65"/>
      <c r="S369" s="65"/>
      <c r="T369" s="65"/>
      <c r="U369" s="65"/>
      <c r="V369" s="65"/>
      <c r="W369" s="65"/>
    </row>
    <row r="370" spans="2:23">
      <c r="B370" s="84"/>
      <c r="C370" s="65"/>
      <c r="D370" s="65"/>
      <c r="E370" s="65"/>
      <c r="F370" s="242"/>
      <c r="G370" s="242"/>
      <c r="H370" s="65"/>
      <c r="I370" s="65"/>
      <c r="J370" s="176"/>
      <c r="N370" s="65"/>
      <c r="O370" s="65"/>
      <c r="P370" s="65"/>
      <c r="Q370" s="65"/>
      <c r="R370" s="65"/>
      <c r="S370" s="65"/>
      <c r="T370" s="65"/>
      <c r="U370" s="65"/>
      <c r="V370" s="65"/>
      <c r="W370" s="65"/>
    </row>
    <row r="371" spans="2:23">
      <c r="B371" s="84"/>
      <c r="C371" s="65"/>
      <c r="D371" s="65"/>
      <c r="E371" s="65"/>
      <c r="F371" s="242"/>
      <c r="G371" s="242"/>
      <c r="H371" s="65"/>
      <c r="I371" s="65"/>
      <c r="J371" s="176"/>
      <c r="N371" s="65"/>
      <c r="O371" s="65"/>
      <c r="P371" s="65"/>
      <c r="Q371" s="65"/>
      <c r="R371" s="65"/>
      <c r="S371" s="65"/>
      <c r="T371" s="65"/>
      <c r="U371" s="65"/>
      <c r="V371" s="65"/>
      <c r="W371" s="65"/>
    </row>
    <row r="372" spans="2:23">
      <c r="B372" s="84"/>
      <c r="C372" s="65"/>
      <c r="D372" s="65"/>
      <c r="E372" s="65"/>
      <c r="F372" s="242"/>
      <c r="G372" s="242"/>
      <c r="H372" s="65"/>
      <c r="I372" s="65"/>
      <c r="J372" s="176"/>
      <c r="N372" s="65"/>
      <c r="O372" s="65"/>
      <c r="P372" s="65"/>
      <c r="Q372" s="65"/>
      <c r="R372" s="65"/>
      <c r="S372" s="65"/>
      <c r="T372" s="65"/>
      <c r="U372" s="65"/>
      <c r="V372" s="65"/>
      <c r="W372" s="65"/>
    </row>
    <row r="373" spans="2:23">
      <c r="B373" s="84"/>
      <c r="C373" s="65"/>
      <c r="D373" s="65"/>
      <c r="E373" s="65"/>
      <c r="F373" s="242"/>
      <c r="G373" s="242"/>
      <c r="H373" s="65"/>
      <c r="I373" s="65"/>
      <c r="J373" s="176"/>
      <c r="N373" s="65"/>
      <c r="O373" s="65"/>
      <c r="P373" s="65"/>
      <c r="Q373" s="65"/>
      <c r="R373" s="65"/>
      <c r="S373" s="65"/>
      <c r="T373" s="65"/>
      <c r="U373" s="65"/>
      <c r="V373" s="65"/>
      <c r="W373" s="65"/>
    </row>
    <row r="374" spans="2:23">
      <c r="B374" s="84"/>
      <c r="C374" s="65"/>
      <c r="D374" s="65"/>
      <c r="E374" s="65"/>
      <c r="F374" s="242"/>
      <c r="G374" s="242"/>
      <c r="H374" s="65"/>
      <c r="I374" s="65"/>
      <c r="J374" s="176"/>
      <c r="N374" s="65"/>
      <c r="O374" s="65"/>
      <c r="P374" s="65"/>
      <c r="Q374" s="65"/>
      <c r="R374" s="65"/>
      <c r="S374" s="65"/>
      <c r="T374" s="65"/>
      <c r="U374" s="65"/>
      <c r="V374" s="65"/>
      <c r="W374" s="65"/>
    </row>
    <row r="375" spans="2:23">
      <c r="B375" s="84"/>
      <c r="C375" s="65"/>
      <c r="D375" s="65"/>
      <c r="E375" s="65"/>
      <c r="F375" s="242"/>
      <c r="G375" s="242"/>
      <c r="H375" s="65"/>
      <c r="I375" s="65"/>
      <c r="J375" s="176"/>
      <c r="N375" s="65"/>
      <c r="O375" s="65"/>
      <c r="P375" s="65"/>
      <c r="Q375" s="65"/>
      <c r="R375" s="65"/>
      <c r="S375" s="65"/>
      <c r="T375" s="65"/>
      <c r="U375" s="65"/>
      <c r="V375" s="65"/>
      <c r="W375" s="65"/>
    </row>
    <row r="376" spans="2:23">
      <c r="B376" s="84"/>
      <c r="C376" s="65"/>
      <c r="D376" s="65"/>
      <c r="E376" s="65"/>
      <c r="F376" s="242"/>
      <c r="G376" s="242"/>
      <c r="H376" s="65"/>
      <c r="I376" s="65"/>
      <c r="J376" s="176"/>
      <c r="N376" s="65"/>
      <c r="O376" s="65"/>
      <c r="P376" s="65"/>
      <c r="Q376" s="65"/>
      <c r="R376" s="65"/>
      <c r="S376" s="65"/>
      <c r="T376" s="65"/>
      <c r="U376" s="65"/>
      <c r="V376" s="65"/>
      <c r="W376" s="65"/>
    </row>
    <row r="377" spans="2:23">
      <c r="B377" s="84"/>
      <c r="C377" s="65"/>
      <c r="D377" s="65"/>
      <c r="E377" s="65"/>
      <c r="F377" s="242"/>
      <c r="G377" s="242"/>
      <c r="H377" s="65"/>
      <c r="I377" s="65"/>
      <c r="J377" s="176"/>
      <c r="N377" s="65"/>
      <c r="O377" s="65"/>
      <c r="P377" s="65"/>
      <c r="Q377" s="65"/>
      <c r="R377" s="65"/>
      <c r="S377" s="65"/>
      <c r="T377" s="65"/>
      <c r="U377" s="65"/>
      <c r="V377" s="65"/>
      <c r="W377" s="65"/>
    </row>
    <row r="378" spans="2:23">
      <c r="B378" s="84"/>
      <c r="C378" s="65"/>
      <c r="D378" s="65"/>
      <c r="E378" s="65"/>
      <c r="F378" s="242"/>
      <c r="G378" s="242"/>
      <c r="H378" s="65"/>
      <c r="I378" s="65"/>
      <c r="J378" s="176"/>
      <c r="N378" s="65"/>
      <c r="O378" s="65"/>
      <c r="P378" s="65"/>
      <c r="Q378" s="65"/>
      <c r="R378" s="65"/>
      <c r="S378" s="65"/>
      <c r="T378" s="65"/>
      <c r="U378" s="65"/>
      <c r="V378" s="65"/>
      <c r="W378" s="65"/>
    </row>
    <row r="379" spans="2:23">
      <c r="B379" s="84"/>
      <c r="C379" s="65"/>
      <c r="D379" s="65"/>
      <c r="E379" s="65"/>
      <c r="F379" s="242"/>
      <c r="G379" s="242"/>
      <c r="H379" s="65"/>
      <c r="I379" s="65"/>
      <c r="J379" s="176"/>
      <c r="N379" s="65"/>
      <c r="O379" s="65"/>
      <c r="P379" s="65"/>
      <c r="Q379" s="65"/>
      <c r="R379" s="65"/>
      <c r="S379" s="65"/>
      <c r="T379" s="65"/>
      <c r="U379" s="65"/>
      <c r="V379" s="65"/>
      <c r="W379" s="65"/>
    </row>
    <row r="380" spans="2:23">
      <c r="B380" s="84"/>
      <c r="C380" s="65"/>
      <c r="D380" s="65"/>
      <c r="E380" s="65"/>
      <c r="F380" s="242"/>
      <c r="G380" s="242"/>
      <c r="H380" s="65"/>
      <c r="I380" s="65"/>
      <c r="J380" s="176"/>
      <c r="N380" s="65"/>
      <c r="O380" s="65"/>
      <c r="P380" s="65"/>
      <c r="Q380" s="65"/>
      <c r="R380" s="65"/>
      <c r="S380" s="65"/>
      <c r="T380" s="65"/>
      <c r="U380" s="65"/>
      <c r="V380" s="65"/>
      <c r="W380" s="65"/>
    </row>
    <row r="381" spans="2:23">
      <c r="B381" s="84"/>
      <c r="C381" s="65"/>
      <c r="D381" s="65"/>
      <c r="E381" s="65"/>
      <c r="F381" s="242"/>
      <c r="G381" s="242"/>
      <c r="H381" s="65"/>
      <c r="I381" s="65"/>
      <c r="J381" s="176"/>
      <c r="N381" s="65"/>
      <c r="O381" s="65"/>
      <c r="P381" s="65"/>
      <c r="Q381" s="65"/>
      <c r="R381" s="65"/>
      <c r="S381" s="65"/>
      <c r="T381" s="65"/>
      <c r="U381" s="65"/>
      <c r="V381" s="65"/>
      <c r="W381" s="65"/>
    </row>
    <row r="382" spans="2:23">
      <c r="B382" s="84"/>
      <c r="C382" s="65"/>
      <c r="D382" s="65"/>
      <c r="E382" s="65"/>
      <c r="F382" s="242"/>
      <c r="G382" s="242"/>
      <c r="H382" s="65"/>
      <c r="I382" s="65"/>
      <c r="J382" s="176"/>
      <c r="N382" s="65"/>
      <c r="O382" s="65"/>
      <c r="P382" s="65"/>
      <c r="Q382" s="65"/>
      <c r="R382" s="65"/>
      <c r="S382" s="65"/>
      <c r="T382" s="65"/>
      <c r="U382" s="65"/>
      <c r="V382" s="65"/>
      <c r="W382" s="65"/>
    </row>
    <row r="383" spans="2:23">
      <c r="B383" s="84"/>
      <c r="C383" s="65"/>
      <c r="D383" s="65"/>
      <c r="E383" s="65"/>
      <c r="F383" s="242"/>
      <c r="G383" s="242"/>
      <c r="H383" s="65"/>
      <c r="I383" s="65"/>
      <c r="J383" s="176"/>
      <c r="N383" s="65"/>
      <c r="O383" s="65"/>
      <c r="P383" s="65"/>
      <c r="Q383" s="65"/>
      <c r="R383" s="65"/>
      <c r="S383" s="65"/>
      <c r="T383" s="65"/>
      <c r="U383" s="65"/>
      <c r="V383" s="65"/>
      <c r="W383" s="65"/>
    </row>
    <row r="384" spans="2:23">
      <c r="B384" s="84"/>
      <c r="C384" s="65"/>
      <c r="D384" s="65"/>
      <c r="E384" s="65"/>
      <c r="F384" s="242"/>
      <c r="G384" s="242"/>
      <c r="H384" s="65"/>
      <c r="I384" s="65"/>
      <c r="J384" s="176"/>
      <c r="N384" s="65"/>
      <c r="O384" s="65"/>
      <c r="P384" s="65"/>
      <c r="Q384" s="65"/>
      <c r="R384" s="65"/>
      <c r="S384" s="65"/>
      <c r="T384" s="65"/>
      <c r="U384" s="65"/>
      <c r="V384" s="65"/>
      <c r="W384" s="65"/>
    </row>
    <row r="385" spans="2:23">
      <c r="B385" s="84"/>
      <c r="C385" s="65"/>
      <c r="D385" s="65"/>
      <c r="E385" s="65"/>
      <c r="F385" s="242"/>
      <c r="G385" s="242"/>
      <c r="H385" s="65"/>
      <c r="I385" s="65"/>
      <c r="J385" s="176"/>
      <c r="N385" s="65"/>
      <c r="O385" s="65"/>
      <c r="P385" s="65"/>
      <c r="Q385" s="65"/>
      <c r="R385" s="65"/>
      <c r="S385" s="65"/>
      <c r="T385" s="65"/>
      <c r="U385" s="65"/>
      <c r="V385" s="65"/>
      <c r="W385" s="65"/>
    </row>
    <row r="386" spans="2:23">
      <c r="B386" s="84"/>
      <c r="C386" s="65"/>
      <c r="D386" s="65"/>
      <c r="E386" s="65"/>
      <c r="F386" s="242"/>
      <c r="G386" s="242"/>
      <c r="H386" s="65"/>
      <c r="I386" s="65"/>
      <c r="J386" s="176"/>
      <c r="N386" s="65"/>
      <c r="O386" s="65"/>
      <c r="P386" s="65"/>
      <c r="Q386" s="65"/>
      <c r="R386" s="65"/>
      <c r="S386" s="65"/>
      <c r="T386" s="65"/>
      <c r="U386" s="65"/>
      <c r="V386" s="65"/>
      <c r="W386" s="65"/>
    </row>
    <row r="387" spans="2:23">
      <c r="B387" s="84"/>
      <c r="C387" s="65"/>
      <c r="D387" s="65"/>
      <c r="E387" s="65"/>
      <c r="F387" s="242"/>
      <c r="G387" s="242"/>
      <c r="H387" s="65"/>
      <c r="I387" s="65"/>
      <c r="J387" s="176"/>
      <c r="N387" s="65"/>
      <c r="O387" s="65"/>
      <c r="P387" s="65"/>
      <c r="Q387" s="65"/>
      <c r="R387" s="65"/>
      <c r="S387" s="65"/>
      <c r="T387" s="65"/>
      <c r="U387" s="65"/>
      <c r="V387" s="65"/>
      <c r="W387" s="65"/>
    </row>
    <row r="388" spans="2:23">
      <c r="B388" s="84"/>
      <c r="C388" s="65"/>
      <c r="D388" s="65"/>
      <c r="E388" s="65"/>
      <c r="F388" s="242"/>
      <c r="G388" s="242"/>
      <c r="H388" s="65"/>
      <c r="I388" s="65"/>
      <c r="J388" s="176"/>
      <c r="N388" s="65"/>
      <c r="O388" s="65"/>
      <c r="P388" s="65"/>
      <c r="Q388" s="65"/>
      <c r="R388" s="65"/>
      <c r="S388" s="65"/>
      <c r="T388" s="65"/>
      <c r="U388" s="65"/>
      <c r="V388" s="65"/>
      <c r="W388" s="65"/>
    </row>
    <row r="389" spans="2:23">
      <c r="B389" s="84"/>
      <c r="C389" s="65"/>
      <c r="D389" s="65"/>
      <c r="E389" s="65"/>
      <c r="F389" s="242"/>
      <c r="G389" s="242"/>
      <c r="H389" s="65"/>
      <c r="I389" s="65"/>
      <c r="J389" s="176"/>
      <c r="N389" s="65"/>
      <c r="O389" s="65"/>
      <c r="P389" s="65"/>
      <c r="Q389" s="65"/>
      <c r="R389" s="65"/>
      <c r="S389" s="65"/>
      <c r="T389" s="65"/>
      <c r="U389" s="65"/>
      <c r="V389" s="65"/>
      <c r="W389" s="65"/>
    </row>
    <row r="390" spans="2:23">
      <c r="B390" s="84"/>
      <c r="C390" s="65"/>
      <c r="D390" s="65"/>
      <c r="E390" s="65"/>
      <c r="F390" s="242"/>
      <c r="G390" s="242"/>
      <c r="H390" s="65"/>
      <c r="I390" s="65"/>
      <c r="J390" s="176"/>
      <c r="N390" s="65"/>
      <c r="O390" s="65"/>
      <c r="P390" s="65"/>
      <c r="Q390" s="65"/>
      <c r="R390" s="65"/>
      <c r="S390" s="65"/>
      <c r="T390" s="65"/>
      <c r="U390" s="65"/>
      <c r="V390" s="65"/>
      <c r="W390" s="65"/>
    </row>
    <row r="391" spans="2:23">
      <c r="B391" s="84"/>
      <c r="C391" s="65"/>
      <c r="D391" s="65"/>
      <c r="E391" s="65"/>
      <c r="F391" s="242"/>
      <c r="G391" s="242"/>
      <c r="H391" s="65"/>
      <c r="I391" s="65"/>
      <c r="J391" s="176"/>
      <c r="N391" s="65"/>
      <c r="O391" s="65"/>
      <c r="P391" s="65"/>
      <c r="Q391" s="65"/>
      <c r="R391" s="65"/>
      <c r="S391" s="65"/>
      <c r="T391" s="65"/>
      <c r="U391" s="65"/>
      <c r="V391" s="65"/>
      <c r="W391" s="65"/>
    </row>
    <row r="392" spans="2:23">
      <c r="B392" s="84"/>
      <c r="C392" s="65"/>
      <c r="D392" s="65"/>
      <c r="E392" s="65"/>
      <c r="F392" s="242"/>
      <c r="G392" s="242"/>
      <c r="H392" s="65"/>
      <c r="I392" s="65"/>
      <c r="J392" s="176"/>
      <c r="N392" s="65"/>
      <c r="O392" s="65"/>
      <c r="P392" s="65"/>
      <c r="Q392" s="65"/>
      <c r="R392" s="65"/>
      <c r="S392" s="65"/>
      <c r="T392" s="65"/>
      <c r="U392" s="65"/>
      <c r="V392" s="65"/>
      <c r="W392" s="65"/>
    </row>
    <row r="393" spans="2:23">
      <c r="B393" s="84"/>
      <c r="C393" s="65"/>
      <c r="D393" s="65"/>
      <c r="E393" s="65"/>
      <c r="F393" s="242"/>
      <c r="G393" s="242"/>
      <c r="H393" s="65"/>
      <c r="I393" s="65"/>
      <c r="J393" s="176"/>
      <c r="N393" s="65"/>
      <c r="O393" s="65"/>
      <c r="P393" s="65"/>
      <c r="Q393" s="65"/>
      <c r="R393" s="65"/>
      <c r="S393" s="65"/>
      <c r="T393" s="65"/>
      <c r="U393" s="65"/>
      <c r="V393" s="65"/>
      <c r="W393" s="65"/>
    </row>
    <row r="394" spans="2:23">
      <c r="B394" s="84"/>
      <c r="C394" s="65"/>
      <c r="D394" s="65"/>
      <c r="E394" s="65"/>
      <c r="F394" s="242"/>
      <c r="G394" s="242"/>
      <c r="H394" s="65"/>
      <c r="I394" s="65"/>
      <c r="J394" s="176"/>
      <c r="N394" s="65"/>
      <c r="O394" s="65"/>
      <c r="P394" s="65"/>
      <c r="Q394" s="65"/>
      <c r="R394" s="65"/>
      <c r="S394" s="65"/>
      <c r="T394" s="65"/>
      <c r="U394" s="65"/>
      <c r="V394" s="65"/>
      <c r="W394" s="65"/>
    </row>
    <row r="395" spans="2:23">
      <c r="B395" s="84"/>
      <c r="C395" s="65"/>
      <c r="D395" s="65"/>
      <c r="E395" s="65"/>
      <c r="F395" s="242"/>
      <c r="G395" s="242"/>
      <c r="H395" s="65"/>
      <c r="I395" s="65"/>
      <c r="J395" s="176"/>
      <c r="N395" s="65"/>
      <c r="O395" s="65"/>
      <c r="P395" s="65"/>
      <c r="Q395" s="65"/>
      <c r="R395" s="65"/>
      <c r="S395" s="65"/>
      <c r="T395" s="65"/>
      <c r="U395" s="65"/>
      <c r="V395" s="65"/>
      <c r="W395" s="65"/>
    </row>
    <row r="396" spans="2:23">
      <c r="B396" s="84"/>
      <c r="C396" s="65"/>
      <c r="D396" s="65"/>
      <c r="E396" s="65"/>
      <c r="F396" s="242"/>
      <c r="G396" s="242"/>
      <c r="H396" s="65"/>
      <c r="I396" s="65"/>
      <c r="J396" s="176"/>
      <c r="N396" s="65"/>
      <c r="O396" s="65"/>
      <c r="P396" s="65"/>
      <c r="Q396" s="65"/>
      <c r="R396" s="65"/>
      <c r="S396" s="65"/>
      <c r="T396" s="65"/>
      <c r="U396" s="65"/>
      <c r="V396" s="65"/>
      <c r="W396" s="65"/>
    </row>
    <row r="397" spans="2:23">
      <c r="B397" s="84"/>
      <c r="C397" s="65"/>
      <c r="D397" s="65"/>
      <c r="E397" s="65"/>
      <c r="F397" s="242"/>
      <c r="G397" s="242"/>
      <c r="H397" s="65"/>
      <c r="I397" s="65"/>
      <c r="J397" s="176"/>
      <c r="N397" s="65"/>
      <c r="O397" s="65"/>
      <c r="P397" s="65"/>
      <c r="Q397" s="65"/>
      <c r="R397" s="65"/>
      <c r="S397" s="65"/>
      <c r="T397" s="65"/>
      <c r="U397" s="65"/>
      <c r="V397" s="65"/>
      <c r="W397" s="65"/>
    </row>
    <row r="398" spans="2:23">
      <c r="B398" s="84"/>
      <c r="C398" s="65"/>
      <c r="D398" s="65"/>
      <c r="E398" s="65"/>
      <c r="F398" s="242"/>
      <c r="G398" s="242"/>
      <c r="H398" s="65"/>
      <c r="I398" s="65"/>
      <c r="J398" s="176"/>
      <c r="N398" s="65"/>
      <c r="O398" s="65"/>
      <c r="P398" s="65"/>
      <c r="Q398" s="65"/>
      <c r="R398" s="65"/>
      <c r="S398" s="65"/>
      <c r="T398" s="65"/>
      <c r="U398" s="65"/>
      <c r="V398" s="65"/>
      <c r="W398" s="65"/>
    </row>
    <row r="399" spans="2:23">
      <c r="B399" s="84"/>
      <c r="C399" s="65"/>
      <c r="D399" s="65"/>
      <c r="E399" s="65"/>
      <c r="F399" s="242"/>
      <c r="G399" s="242"/>
      <c r="H399" s="65"/>
      <c r="I399" s="65"/>
      <c r="J399" s="176"/>
      <c r="N399" s="65"/>
      <c r="O399" s="65"/>
      <c r="P399" s="65"/>
      <c r="Q399" s="65"/>
      <c r="R399" s="65"/>
      <c r="S399" s="65"/>
      <c r="T399" s="65"/>
      <c r="U399" s="65"/>
      <c r="V399" s="65"/>
      <c r="W399" s="65"/>
    </row>
    <row r="400" spans="2:23">
      <c r="B400" s="84"/>
      <c r="C400" s="65"/>
      <c r="D400" s="65"/>
      <c r="E400" s="65"/>
      <c r="F400" s="242"/>
      <c r="G400" s="242"/>
      <c r="H400" s="65"/>
      <c r="I400" s="65"/>
      <c r="J400" s="176"/>
      <c r="N400" s="65"/>
      <c r="O400" s="65"/>
      <c r="P400" s="65"/>
      <c r="Q400" s="65"/>
      <c r="R400" s="65"/>
      <c r="S400" s="65"/>
      <c r="T400" s="65"/>
      <c r="U400" s="65"/>
      <c r="V400" s="65"/>
      <c r="W400" s="65"/>
    </row>
    <row r="401" spans="2:23">
      <c r="B401" s="84"/>
      <c r="C401" s="65"/>
      <c r="D401" s="65"/>
      <c r="E401" s="65"/>
      <c r="F401" s="242"/>
      <c r="G401" s="242"/>
      <c r="H401" s="65"/>
      <c r="I401" s="65"/>
      <c r="J401" s="176"/>
      <c r="N401" s="65"/>
      <c r="O401" s="65"/>
      <c r="P401" s="65"/>
      <c r="Q401" s="65"/>
      <c r="R401" s="65"/>
      <c r="S401" s="65"/>
      <c r="T401" s="65"/>
      <c r="U401" s="65"/>
      <c r="V401" s="65"/>
      <c r="W401" s="65"/>
    </row>
    <row r="402" spans="2:23">
      <c r="B402" s="84"/>
      <c r="C402" s="65"/>
      <c r="D402" s="65"/>
      <c r="E402" s="65"/>
      <c r="F402" s="242"/>
      <c r="G402" s="242"/>
      <c r="H402" s="65"/>
      <c r="I402" s="65"/>
      <c r="J402" s="176"/>
      <c r="N402" s="65"/>
      <c r="O402" s="65"/>
      <c r="P402" s="65"/>
      <c r="Q402" s="65"/>
      <c r="R402" s="65"/>
      <c r="S402" s="65"/>
      <c r="T402" s="65"/>
      <c r="U402" s="65"/>
      <c r="V402" s="65"/>
      <c r="W402" s="65"/>
    </row>
    <row r="403" spans="2:23">
      <c r="B403" s="84"/>
      <c r="C403" s="65"/>
      <c r="D403" s="65"/>
      <c r="E403" s="65"/>
      <c r="F403" s="242"/>
      <c r="G403" s="242"/>
      <c r="H403" s="65"/>
      <c r="I403" s="65"/>
      <c r="J403" s="176"/>
      <c r="N403" s="65"/>
      <c r="O403" s="65"/>
      <c r="P403" s="65"/>
      <c r="Q403" s="65"/>
      <c r="R403" s="65"/>
      <c r="S403" s="65"/>
      <c r="T403" s="65"/>
      <c r="U403" s="65"/>
      <c r="V403" s="65"/>
      <c r="W403" s="65"/>
    </row>
    <row r="404" spans="2:23">
      <c r="B404" s="84"/>
      <c r="C404" s="65"/>
      <c r="D404" s="65"/>
      <c r="E404" s="65"/>
      <c r="F404" s="242"/>
      <c r="G404" s="242"/>
      <c r="H404" s="65"/>
      <c r="I404" s="65"/>
      <c r="J404" s="176"/>
      <c r="N404" s="65"/>
      <c r="O404" s="65"/>
      <c r="P404" s="65"/>
      <c r="Q404" s="65"/>
      <c r="R404" s="65"/>
      <c r="S404" s="65"/>
      <c r="T404" s="65"/>
      <c r="U404" s="65"/>
      <c r="V404" s="65"/>
      <c r="W404" s="65"/>
    </row>
    <row r="405" spans="2:23">
      <c r="B405" s="84"/>
      <c r="C405" s="65"/>
      <c r="D405" s="65"/>
      <c r="E405" s="65"/>
      <c r="F405" s="242"/>
      <c r="G405" s="242"/>
      <c r="H405" s="65"/>
      <c r="I405" s="65"/>
      <c r="J405" s="176"/>
      <c r="N405" s="65"/>
      <c r="O405" s="65"/>
      <c r="P405" s="65"/>
      <c r="Q405" s="65"/>
      <c r="R405" s="65"/>
      <c r="S405" s="65"/>
      <c r="T405" s="65"/>
      <c r="U405" s="65"/>
      <c r="V405" s="65"/>
      <c r="W405" s="65"/>
    </row>
    <row r="406" spans="2:23">
      <c r="B406" s="84"/>
      <c r="C406" s="65"/>
      <c r="D406" s="65"/>
      <c r="E406" s="65"/>
      <c r="F406" s="242"/>
      <c r="G406" s="242"/>
      <c r="H406" s="65"/>
      <c r="I406" s="65"/>
      <c r="J406" s="176"/>
      <c r="N406" s="65"/>
      <c r="O406" s="65"/>
      <c r="P406" s="65"/>
      <c r="Q406" s="65"/>
      <c r="R406" s="65"/>
      <c r="S406" s="65"/>
      <c r="T406" s="65"/>
      <c r="U406" s="65"/>
      <c r="V406" s="65"/>
      <c r="W406" s="65"/>
    </row>
    <row r="407" spans="2:23">
      <c r="B407" s="84"/>
      <c r="C407" s="65"/>
      <c r="D407" s="65"/>
      <c r="E407" s="65"/>
      <c r="F407" s="242"/>
      <c r="G407" s="242"/>
      <c r="H407" s="65"/>
      <c r="I407" s="65"/>
      <c r="J407" s="176"/>
      <c r="N407" s="65"/>
      <c r="O407" s="65"/>
      <c r="P407" s="65"/>
      <c r="Q407" s="65"/>
      <c r="R407" s="65"/>
      <c r="S407" s="65"/>
      <c r="T407" s="65"/>
      <c r="U407" s="65"/>
      <c r="V407" s="65"/>
      <c r="W407" s="65"/>
    </row>
    <row r="408" spans="2:23">
      <c r="B408" s="84"/>
      <c r="C408" s="65"/>
      <c r="D408" s="65"/>
      <c r="E408" s="65"/>
      <c r="F408" s="242"/>
      <c r="G408" s="242"/>
      <c r="H408" s="65"/>
      <c r="I408" s="65"/>
      <c r="J408" s="176"/>
      <c r="N408" s="65"/>
      <c r="O408" s="65"/>
      <c r="P408" s="65"/>
      <c r="Q408" s="65"/>
      <c r="R408" s="65"/>
      <c r="S408" s="65"/>
      <c r="T408" s="65"/>
      <c r="U408" s="65"/>
      <c r="V408" s="65"/>
      <c r="W408" s="65"/>
    </row>
    <row r="409" spans="2:23">
      <c r="B409" s="84"/>
      <c r="C409" s="65"/>
      <c r="D409" s="65"/>
      <c r="E409" s="65"/>
      <c r="F409" s="242"/>
      <c r="G409" s="242"/>
      <c r="H409" s="65"/>
      <c r="I409" s="65"/>
      <c r="J409" s="176"/>
      <c r="N409" s="65"/>
      <c r="O409" s="65"/>
      <c r="P409" s="65"/>
      <c r="Q409" s="65"/>
      <c r="R409" s="65"/>
      <c r="S409" s="65"/>
      <c r="T409" s="65"/>
      <c r="U409" s="65"/>
      <c r="V409" s="65"/>
      <c r="W409" s="65"/>
    </row>
    <row r="410" spans="2:23">
      <c r="B410" s="84"/>
      <c r="C410" s="65"/>
      <c r="D410" s="65"/>
      <c r="E410" s="65"/>
      <c r="F410" s="242"/>
      <c r="G410" s="242"/>
      <c r="H410" s="65"/>
      <c r="I410" s="65"/>
      <c r="J410" s="176"/>
      <c r="N410" s="65"/>
      <c r="O410" s="65"/>
      <c r="P410" s="65"/>
      <c r="Q410" s="65"/>
      <c r="R410" s="65"/>
      <c r="S410" s="65"/>
      <c r="T410" s="65"/>
      <c r="U410" s="65"/>
      <c r="V410" s="65"/>
      <c r="W410" s="65"/>
    </row>
    <row r="411" spans="2:23">
      <c r="B411" s="84"/>
      <c r="C411" s="65"/>
      <c r="D411" s="65"/>
      <c r="E411" s="65"/>
      <c r="F411" s="242"/>
      <c r="G411" s="242"/>
      <c r="H411" s="65"/>
      <c r="I411" s="65"/>
      <c r="J411" s="176"/>
      <c r="N411" s="65"/>
      <c r="O411" s="65"/>
      <c r="P411" s="65"/>
      <c r="Q411" s="65"/>
      <c r="R411" s="65"/>
      <c r="S411" s="65"/>
      <c r="T411" s="65"/>
      <c r="U411" s="65"/>
      <c r="V411" s="65"/>
      <c r="W411" s="65"/>
    </row>
    <row r="412" spans="2:23">
      <c r="B412" s="84"/>
      <c r="C412" s="65"/>
      <c r="D412" s="65"/>
      <c r="E412" s="65"/>
      <c r="F412" s="242"/>
      <c r="G412" s="242"/>
      <c r="H412" s="65"/>
      <c r="I412" s="65"/>
      <c r="J412" s="176"/>
      <c r="N412" s="65"/>
      <c r="O412" s="65"/>
      <c r="P412" s="65"/>
      <c r="Q412" s="65"/>
      <c r="R412" s="65"/>
      <c r="S412" s="65"/>
      <c r="T412" s="65"/>
      <c r="U412" s="65"/>
      <c r="V412" s="65"/>
      <c r="W412" s="65"/>
    </row>
    <row r="413" spans="2:23">
      <c r="B413" s="84"/>
      <c r="C413" s="65"/>
      <c r="D413" s="65"/>
      <c r="E413" s="65"/>
      <c r="F413" s="242"/>
      <c r="G413" s="242"/>
      <c r="H413" s="65"/>
      <c r="I413" s="65"/>
      <c r="J413" s="176"/>
      <c r="N413" s="65"/>
      <c r="O413" s="65"/>
      <c r="P413" s="65"/>
      <c r="Q413" s="65"/>
      <c r="R413" s="65"/>
      <c r="S413" s="65"/>
      <c r="T413" s="65"/>
      <c r="U413" s="65"/>
      <c r="V413" s="65"/>
      <c r="W413" s="65"/>
    </row>
    <row r="414" spans="2:23">
      <c r="B414" s="84"/>
      <c r="C414" s="65"/>
      <c r="D414" s="65"/>
      <c r="E414" s="65"/>
      <c r="F414" s="242"/>
      <c r="G414" s="242"/>
      <c r="H414" s="65"/>
      <c r="I414" s="65"/>
      <c r="J414" s="176"/>
      <c r="N414" s="65"/>
      <c r="O414" s="65"/>
      <c r="P414" s="65"/>
      <c r="Q414" s="65"/>
      <c r="R414" s="65"/>
      <c r="S414" s="65"/>
      <c r="T414" s="65"/>
      <c r="U414" s="65"/>
      <c r="V414" s="65"/>
      <c r="W414" s="65"/>
    </row>
    <row r="415" spans="2:23">
      <c r="B415" s="84"/>
      <c r="C415" s="65"/>
      <c r="D415" s="65"/>
      <c r="E415" s="65"/>
      <c r="F415" s="242"/>
      <c r="G415" s="242"/>
      <c r="H415" s="65"/>
      <c r="I415" s="65"/>
      <c r="J415" s="176"/>
      <c r="N415" s="65"/>
      <c r="O415" s="65"/>
      <c r="P415" s="65"/>
      <c r="Q415" s="65"/>
      <c r="R415" s="65"/>
      <c r="S415" s="65"/>
      <c r="T415" s="65"/>
      <c r="U415" s="65"/>
      <c r="V415" s="65"/>
      <c r="W415" s="65"/>
    </row>
    <row r="416" spans="2:23">
      <c r="B416" s="84"/>
      <c r="C416" s="65"/>
      <c r="D416" s="65"/>
      <c r="E416" s="65"/>
      <c r="F416" s="242"/>
      <c r="G416" s="242"/>
      <c r="H416" s="65"/>
      <c r="I416" s="65"/>
      <c r="J416" s="176"/>
      <c r="N416" s="65"/>
      <c r="O416" s="65"/>
      <c r="P416" s="65"/>
      <c r="Q416" s="65"/>
      <c r="R416" s="65"/>
      <c r="S416" s="65"/>
      <c r="T416" s="65"/>
      <c r="U416" s="65"/>
      <c r="V416" s="65"/>
      <c r="W416" s="65"/>
    </row>
    <row r="417" spans="2:23">
      <c r="B417" s="84"/>
      <c r="C417" s="65"/>
      <c r="D417" s="65"/>
      <c r="E417" s="65"/>
      <c r="F417" s="242"/>
      <c r="G417" s="242"/>
      <c r="H417" s="65"/>
      <c r="I417" s="65"/>
      <c r="J417" s="176"/>
      <c r="N417" s="65"/>
      <c r="O417" s="65"/>
      <c r="P417" s="65"/>
      <c r="Q417" s="65"/>
      <c r="R417" s="65"/>
      <c r="S417" s="65"/>
      <c r="T417" s="65"/>
      <c r="U417" s="65"/>
      <c r="V417" s="65"/>
      <c r="W417" s="65"/>
    </row>
    <row r="418" spans="2:23">
      <c r="B418" s="84"/>
      <c r="C418" s="65"/>
      <c r="D418" s="65"/>
      <c r="E418" s="65"/>
      <c r="F418" s="242"/>
      <c r="G418" s="242"/>
      <c r="H418" s="65"/>
      <c r="I418" s="65"/>
      <c r="J418" s="176"/>
      <c r="N418" s="65"/>
      <c r="O418" s="65"/>
      <c r="P418" s="65"/>
      <c r="Q418" s="65"/>
      <c r="R418" s="65"/>
      <c r="S418" s="65"/>
      <c r="T418" s="65"/>
      <c r="U418" s="65"/>
      <c r="V418" s="65"/>
      <c r="W418" s="65"/>
    </row>
    <row r="419" spans="2:23">
      <c r="B419" s="84"/>
      <c r="C419" s="65"/>
      <c r="D419" s="65"/>
      <c r="E419" s="65"/>
      <c r="F419" s="242"/>
      <c r="G419" s="242"/>
      <c r="H419" s="65"/>
      <c r="I419" s="65"/>
      <c r="J419" s="176"/>
      <c r="N419" s="65"/>
      <c r="O419" s="65"/>
      <c r="P419" s="65"/>
      <c r="Q419" s="65"/>
      <c r="R419" s="65"/>
      <c r="S419" s="65"/>
      <c r="T419" s="65"/>
      <c r="U419" s="65"/>
      <c r="V419" s="65"/>
      <c r="W419" s="65"/>
    </row>
    <row r="420" spans="2:23">
      <c r="B420" s="84"/>
      <c r="C420" s="65"/>
      <c r="D420" s="65"/>
      <c r="E420" s="65"/>
      <c r="F420" s="242"/>
      <c r="G420" s="242"/>
      <c r="H420" s="65"/>
      <c r="I420" s="65"/>
      <c r="J420" s="176"/>
      <c r="N420" s="65"/>
      <c r="O420" s="65"/>
      <c r="P420" s="65"/>
      <c r="Q420" s="65"/>
      <c r="R420" s="65"/>
      <c r="S420" s="65"/>
      <c r="T420" s="65"/>
      <c r="U420" s="65"/>
      <c r="V420" s="65"/>
      <c r="W420" s="65"/>
    </row>
    <row r="421" spans="2:23">
      <c r="B421" s="84"/>
      <c r="C421" s="65"/>
      <c r="D421" s="65"/>
      <c r="E421" s="65"/>
      <c r="F421" s="242"/>
      <c r="G421" s="242"/>
      <c r="H421" s="65"/>
      <c r="I421" s="65"/>
      <c r="J421" s="176"/>
      <c r="N421" s="65"/>
      <c r="O421" s="65"/>
      <c r="P421" s="65"/>
      <c r="Q421" s="65"/>
      <c r="R421" s="65"/>
      <c r="S421" s="65"/>
      <c r="T421" s="65"/>
      <c r="U421" s="65"/>
      <c r="V421" s="65"/>
      <c r="W421" s="65"/>
    </row>
    <row r="422" spans="2:23">
      <c r="B422" s="84"/>
      <c r="C422" s="65"/>
      <c r="D422" s="65"/>
      <c r="E422" s="65"/>
      <c r="F422" s="242"/>
      <c r="G422" s="242"/>
      <c r="H422" s="65"/>
      <c r="I422" s="65"/>
      <c r="J422" s="176"/>
      <c r="N422" s="65"/>
      <c r="O422" s="65"/>
      <c r="P422" s="65"/>
      <c r="Q422" s="65"/>
      <c r="R422" s="65"/>
      <c r="S422" s="65"/>
      <c r="T422" s="65"/>
      <c r="U422" s="65"/>
      <c r="V422" s="65"/>
      <c r="W422" s="65"/>
    </row>
    <row r="423" spans="2:23">
      <c r="B423" s="84"/>
      <c r="C423" s="65"/>
      <c r="D423" s="65"/>
      <c r="E423" s="65"/>
      <c r="F423" s="242"/>
      <c r="G423" s="242"/>
      <c r="H423" s="65"/>
      <c r="I423" s="65"/>
      <c r="J423" s="176"/>
      <c r="N423" s="65"/>
      <c r="O423" s="65"/>
      <c r="P423" s="65"/>
      <c r="Q423" s="65"/>
      <c r="R423" s="65"/>
      <c r="S423" s="65"/>
      <c r="T423" s="65"/>
      <c r="U423" s="65"/>
      <c r="V423" s="65"/>
      <c r="W423" s="65"/>
    </row>
    <row r="424" spans="2:23">
      <c r="B424" s="84"/>
      <c r="C424" s="65"/>
      <c r="D424" s="65"/>
      <c r="E424" s="65"/>
      <c r="F424" s="242"/>
      <c r="G424" s="242"/>
      <c r="H424" s="65"/>
      <c r="I424" s="65"/>
      <c r="J424" s="176"/>
      <c r="N424" s="65"/>
      <c r="O424" s="65"/>
      <c r="P424" s="65"/>
      <c r="Q424" s="65"/>
      <c r="R424" s="65"/>
      <c r="S424" s="65"/>
      <c r="T424" s="65"/>
      <c r="U424" s="65"/>
      <c r="V424" s="65"/>
      <c r="W424" s="65"/>
    </row>
    <row r="425" spans="2:23">
      <c r="B425" s="84"/>
      <c r="C425" s="65"/>
      <c r="D425" s="65"/>
      <c r="E425" s="65"/>
      <c r="F425" s="242"/>
      <c r="G425" s="242"/>
      <c r="H425" s="65"/>
      <c r="I425" s="65"/>
      <c r="J425" s="176"/>
      <c r="N425" s="65"/>
      <c r="O425" s="65"/>
      <c r="P425" s="65"/>
      <c r="Q425" s="65"/>
      <c r="R425" s="65"/>
      <c r="S425" s="65"/>
      <c r="T425" s="65"/>
      <c r="U425" s="65"/>
      <c r="V425" s="65"/>
      <c r="W425" s="65"/>
    </row>
    <row r="426" spans="2:23">
      <c r="B426" s="84"/>
      <c r="C426" s="65"/>
      <c r="D426" s="65"/>
      <c r="E426" s="65"/>
      <c r="F426" s="242"/>
      <c r="G426" s="242"/>
      <c r="H426" s="65"/>
      <c r="I426" s="65"/>
      <c r="J426" s="176"/>
      <c r="N426" s="65"/>
      <c r="O426" s="65"/>
      <c r="P426" s="65"/>
      <c r="Q426" s="65"/>
      <c r="R426" s="65"/>
      <c r="S426" s="65"/>
      <c r="T426" s="65"/>
      <c r="U426" s="65"/>
      <c r="V426" s="65"/>
      <c r="W426" s="65"/>
    </row>
    <row r="427" spans="2:23">
      <c r="B427" s="84"/>
      <c r="C427" s="65"/>
      <c r="D427" s="65"/>
      <c r="E427" s="65"/>
      <c r="F427" s="242"/>
      <c r="G427" s="242"/>
      <c r="H427" s="65"/>
      <c r="I427" s="65"/>
      <c r="J427" s="176"/>
      <c r="N427" s="65"/>
      <c r="O427" s="65"/>
      <c r="P427" s="65"/>
      <c r="Q427" s="65"/>
      <c r="R427" s="65"/>
      <c r="S427" s="65"/>
      <c r="T427" s="65"/>
      <c r="U427" s="65"/>
      <c r="V427" s="65"/>
      <c r="W427" s="65"/>
    </row>
    <row r="428" spans="2:23">
      <c r="B428" s="84"/>
      <c r="C428" s="65"/>
      <c r="D428" s="65"/>
      <c r="E428" s="65"/>
      <c r="F428" s="242"/>
      <c r="G428" s="242"/>
      <c r="H428" s="65"/>
      <c r="I428" s="65"/>
      <c r="J428" s="176"/>
      <c r="N428" s="65"/>
      <c r="O428" s="65"/>
      <c r="P428" s="65"/>
      <c r="Q428" s="65"/>
      <c r="R428" s="65"/>
      <c r="S428" s="65"/>
      <c r="T428" s="65"/>
      <c r="U428" s="65"/>
      <c r="V428" s="65"/>
      <c r="W428" s="65"/>
    </row>
    <row r="429" spans="2:23">
      <c r="B429" s="84"/>
      <c r="C429" s="65"/>
      <c r="D429" s="65"/>
      <c r="E429" s="65"/>
      <c r="F429" s="242"/>
      <c r="G429" s="242"/>
      <c r="H429" s="65"/>
      <c r="I429" s="65"/>
      <c r="J429" s="176"/>
      <c r="N429" s="65"/>
      <c r="O429" s="65"/>
      <c r="P429" s="65"/>
      <c r="Q429" s="65"/>
      <c r="R429" s="65"/>
      <c r="S429" s="65"/>
      <c r="T429" s="65"/>
      <c r="U429" s="65"/>
      <c r="V429" s="65"/>
      <c r="W429" s="65"/>
    </row>
    <row r="430" spans="2:23">
      <c r="B430" s="84"/>
      <c r="C430" s="65"/>
      <c r="D430" s="65"/>
      <c r="E430" s="65"/>
      <c r="F430" s="242"/>
      <c r="G430" s="242"/>
      <c r="H430" s="65"/>
      <c r="I430" s="65"/>
      <c r="J430" s="176"/>
      <c r="N430" s="65"/>
      <c r="O430" s="65"/>
      <c r="P430" s="65"/>
      <c r="Q430" s="65"/>
      <c r="R430" s="65"/>
      <c r="S430" s="65"/>
      <c r="T430" s="65"/>
      <c r="U430" s="65"/>
      <c r="V430" s="65"/>
      <c r="W430" s="65"/>
    </row>
    <row r="431" spans="2:23">
      <c r="B431" s="84"/>
      <c r="C431" s="65"/>
      <c r="D431" s="65"/>
      <c r="E431" s="65"/>
      <c r="F431" s="242"/>
      <c r="G431" s="242"/>
      <c r="H431" s="65"/>
      <c r="I431" s="65"/>
      <c r="J431" s="176"/>
      <c r="N431" s="65"/>
      <c r="O431" s="65"/>
      <c r="P431" s="65"/>
      <c r="Q431" s="65"/>
      <c r="R431" s="65"/>
      <c r="S431" s="65"/>
      <c r="T431" s="65"/>
      <c r="U431" s="65"/>
      <c r="V431" s="65"/>
      <c r="W431" s="65"/>
    </row>
    <row r="432" spans="2:23">
      <c r="B432" s="84"/>
      <c r="C432" s="65"/>
      <c r="D432" s="65"/>
      <c r="E432" s="65"/>
      <c r="F432" s="242"/>
      <c r="G432" s="242"/>
      <c r="H432" s="65"/>
      <c r="I432" s="65"/>
      <c r="J432" s="176"/>
      <c r="N432" s="65"/>
      <c r="O432" s="65"/>
      <c r="P432" s="65"/>
      <c r="Q432" s="65"/>
      <c r="R432" s="65"/>
      <c r="S432" s="65"/>
      <c r="T432" s="65"/>
      <c r="U432" s="65"/>
      <c r="V432" s="65"/>
      <c r="W432" s="65"/>
    </row>
    <row r="433" spans="2:23">
      <c r="B433" s="84"/>
      <c r="C433" s="65"/>
      <c r="D433" s="65"/>
      <c r="E433" s="65"/>
      <c r="F433" s="242"/>
      <c r="G433" s="242"/>
      <c r="H433" s="65"/>
      <c r="I433" s="65"/>
      <c r="J433" s="176"/>
      <c r="N433" s="65"/>
      <c r="O433" s="65"/>
      <c r="P433" s="65"/>
      <c r="Q433" s="65"/>
      <c r="R433" s="65"/>
      <c r="S433" s="65"/>
      <c r="T433" s="65"/>
      <c r="U433" s="65"/>
      <c r="V433" s="65"/>
      <c r="W433" s="65"/>
    </row>
    <row r="434" spans="2:23">
      <c r="B434" s="84"/>
      <c r="C434" s="65"/>
      <c r="D434" s="65"/>
      <c r="E434" s="65"/>
      <c r="F434" s="242"/>
      <c r="G434" s="242"/>
      <c r="H434" s="65"/>
      <c r="I434" s="65"/>
      <c r="J434" s="176"/>
      <c r="N434" s="65"/>
      <c r="O434" s="65"/>
      <c r="P434" s="65"/>
      <c r="Q434" s="65"/>
      <c r="R434" s="65"/>
      <c r="S434" s="65"/>
      <c r="T434" s="65"/>
      <c r="U434" s="65"/>
      <c r="V434" s="65"/>
      <c r="W434" s="65"/>
    </row>
    <row r="435" spans="2:23">
      <c r="B435" s="84"/>
      <c r="C435" s="65"/>
      <c r="D435" s="65"/>
      <c r="E435" s="65"/>
      <c r="F435" s="242"/>
      <c r="G435" s="242"/>
      <c r="H435" s="65"/>
      <c r="I435" s="65"/>
      <c r="J435" s="176"/>
      <c r="N435" s="65"/>
      <c r="O435" s="65"/>
      <c r="P435" s="65"/>
      <c r="Q435" s="65"/>
      <c r="R435" s="65"/>
      <c r="S435" s="65"/>
      <c r="T435" s="65"/>
      <c r="U435" s="65"/>
      <c r="V435" s="65"/>
      <c r="W435" s="65"/>
    </row>
    <row r="436" spans="2:23">
      <c r="B436" s="84"/>
      <c r="C436" s="65"/>
      <c r="D436" s="65"/>
      <c r="E436" s="65"/>
      <c r="F436" s="242"/>
      <c r="G436" s="242"/>
      <c r="H436" s="65"/>
      <c r="I436" s="65"/>
      <c r="J436" s="176"/>
      <c r="N436" s="65"/>
      <c r="O436" s="65"/>
      <c r="P436" s="65"/>
      <c r="Q436" s="65"/>
      <c r="R436" s="65"/>
      <c r="S436" s="65"/>
      <c r="T436" s="65"/>
      <c r="U436" s="65"/>
      <c r="V436" s="65"/>
      <c r="W436" s="65"/>
    </row>
    <row r="437" spans="2:23">
      <c r="B437" s="84"/>
      <c r="C437" s="65"/>
      <c r="D437" s="65"/>
      <c r="E437" s="65"/>
      <c r="F437" s="242"/>
      <c r="G437" s="242"/>
      <c r="H437" s="65"/>
      <c r="I437" s="65"/>
      <c r="J437" s="176"/>
      <c r="N437" s="65"/>
      <c r="O437" s="65"/>
      <c r="P437" s="65"/>
      <c r="Q437" s="65"/>
      <c r="R437" s="65"/>
      <c r="S437" s="65"/>
      <c r="T437" s="65"/>
      <c r="U437" s="65"/>
      <c r="V437" s="65"/>
      <c r="W437" s="65"/>
    </row>
    <row r="438" spans="2:23">
      <c r="B438" s="84"/>
      <c r="C438" s="65"/>
      <c r="D438" s="65"/>
      <c r="E438" s="65"/>
      <c r="F438" s="242"/>
      <c r="G438" s="242"/>
      <c r="H438" s="65"/>
      <c r="I438" s="65"/>
      <c r="J438" s="176"/>
      <c r="N438" s="65"/>
      <c r="O438" s="65"/>
      <c r="P438" s="65"/>
      <c r="Q438" s="65"/>
      <c r="R438" s="65"/>
      <c r="S438" s="65"/>
      <c r="T438" s="65"/>
      <c r="U438" s="65"/>
      <c r="V438" s="65"/>
      <c r="W438" s="65"/>
    </row>
    <row r="439" spans="2:23">
      <c r="B439" s="84"/>
      <c r="C439" s="65"/>
      <c r="D439" s="65"/>
      <c r="E439" s="65"/>
      <c r="F439" s="242"/>
      <c r="G439" s="242"/>
      <c r="H439" s="65"/>
      <c r="I439" s="65"/>
      <c r="J439" s="176"/>
      <c r="N439" s="65"/>
      <c r="O439" s="65"/>
      <c r="P439" s="65"/>
      <c r="Q439" s="65"/>
      <c r="R439" s="65"/>
      <c r="S439" s="65"/>
      <c r="T439" s="65"/>
      <c r="U439" s="65"/>
      <c r="V439" s="65"/>
      <c r="W439" s="65"/>
    </row>
    <row r="440" spans="2:23">
      <c r="B440" s="84"/>
      <c r="C440" s="65"/>
      <c r="D440" s="65"/>
      <c r="E440" s="65"/>
      <c r="F440" s="242"/>
      <c r="G440" s="242"/>
      <c r="H440" s="65"/>
      <c r="I440" s="65"/>
      <c r="J440" s="176"/>
    </row>
    <row r="441" spans="2:23">
      <c r="B441" s="84"/>
      <c r="C441" s="65"/>
      <c r="D441" s="65"/>
      <c r="E441" s="65"/>
      <c r="F441" s="242"/>
      <c r="G441" s="242"/>
      <c r="H441" s="65"/>
      <c r="I441" s="65"/>
      <c r="J441" s="176"/>
    </row>
    <row r="442" spans="2:23">
      <c r="B442" s="84"/>
      <c r="C442" s="65"/>
      <c r="D442" s="65"/>
      <c r="E442" s="65"/>
      <c r="F442" s="242"/>
      <c r="G442" s="242"/>
      <c r="H442" s="65"/>
      <c r="I442" s="65"/>
      <c r="J442" s="176"/>
    </row>
    <row r="443" spans="2:23">
      <c r="B443" s="84"/>
      <c r="C443" s="65"/>
      <c r="D443" s="65"/>
      <c r="E443" s="65"/>
      <c r="F443" s="242"/>
      <c r="G443" s="242"/>
      <c r="H443" s="65"/>
      <c r="I443" s="65"/>
      <c r="J443" s="176"/>
    </row>
    <row r="444" spans="2:23">
      <c r="B444" s="84"/>
      <c r="C444" s="65"/>
      <c r="D444" s="65"/>
      <c r="E444" s="65"/>
      <c r="F444" s="242"/>
      <c r="G444" s="242"/>
      <c r="H444" s="65"/>
      <c r="I444" s="65"/>
      <c r="J444" s="176"/>
    </row>
    <row r="445" spans="2:23">
      <c r="B445" s="84"/>
      <c r="C445" s="65"/>
      <c r="D445" s="65"/>
      <c r="E445" s="65"/>
      <c r="F445" s="242"/>
      <c r="G445" s="242"/>
      <c r="H445" s="65"/>
      <c r="I445" s="65"/>
      <c r="J445" s="176"/>
    </row>
    <row r="446" spans="2:23">
      <c r="B446" s="84"/>
      <c r="C446" s="65"/>
      <c r="D446" s="65"/>
      <c r="E446" s="65"/>
      <c r="F446" s="242"/>
      <c r="G446" s="242"/>
      <c r="H446" s="65"/>
      <c r="I446" s="65"/>
      <c r="J446" s="176"/>
    </row>
    <row r="447" spans="2:23">
      <c r="B447" s="84"/>
      <c r="C447" s="65"/>
      <c r="D447" s="65"/>
      <c r="E447" s="65"/>
      <c r="F447" s="242"/>
      <c r="G447" s="242"/>
      <c r="H447" s="65"/>
      <c r="I447" s="65"/>
      <c r="J447" s="176"/>
    </row>
    <row r="448" spans="2:23">
      <c r="B448" s="84"/>
      <c r="C448" s="65"/>
      <c r="D448" s="65"/>
      <c r="E448" s="65"/>
      <c r="F448" s="242"/>
      <c r="G448" s="242"/>
      <c r="H448" s="65"/>
      <c r="I448" s="65"/>
      <c r="J448" s="176"/>
    </row>
    <row r="449" spans="2:10">
      <c r="B449" s="84"/>
      <c r="C449" s="65"/>
      <c r="D449" s="65"/>
      <c r="E449" s="65"/>
      <c r="F449" s="242"/>
      <c r="G449" s="242"/>
      <c r="H449" s="65"/>
      <c r="I449" s="65"/>
      <c r="J449" s="176"/>
    </row>
    <row r="450" spans="2:10">
      <c r="B450" s="84"/>
      <c r="C450" s="65"/>
      <c r="D450" s="65"/>
      <c r="E450" s="65"/>
      <c r="F450" s="242"/>
      <c r="G450" s="242"/>
      <c r="H450" s="65"/>
      <c r="I450" s="65"/>
      <c r="J450" s="176"/>
    </row>
    <row r="451" spans="2:10">
      <c r="B451" s="84"/>
      <c r="C451" s="65"/>
      <c r="D451" s="65"/>
      <c r="E451" s="65"/>
      <c r="F451" s="242"/>
      <c r="G451" s="242"/>
      <c r="H451" s="65"/>
      <c r="I451" s="65"/>
      <c r="J451" s="176"/>
    </row>
    <row r="452" spans="2:10">
      <c r="B452" s="84"/>
      <c r="C452" s="65"/>
      <c r="D452" s="65"/>
      <c r="E452" s="65"/>
      <c r="F452" s="242"/>
      <c r="G452" s="242"/>
      <c r="H452" s="65"/>
      <c r="I452" s="65"/>
      <c r="J452" s="176"/>
    </row>
    <row r="453" spans="2:10">
      <c r="B453" s="84"/>
      <c r="C453" s="65"/>
      <c r="D453" s="65"/>
      <c r="E453" s="65"/>
      <c r="F453" s="242"/>
      <c r="G453" s="242"/>
      <c r="H453" s="65"/>
      <c r="I453" s="65"/>
      <c r="J453" s="176"/>
    </row>
    <row r="454" spans="2:10">
      <c r="B454" s="84"/>
      <c r="C454" s="65"/>
      <c r="D454" s="65"/>
      <c r="E454" s="65"/>
      <c r="F454" s="242"/>
      <c r="G454" s="242"/>
      <c r="H454" s="65"/>
      <c r="I454" s="65"/>
      <c r="J454" s="176"/>
    </row>
    <row r="455" spans="2:10">
      <c r="B455" s="84"/>
      <c r="C455" s="65"/>
      <c r="D455" s="65"/>
      <c r="E455" s="65"/>
      <c r="F455" s="242"/>
      <c r="G455" s="242"/>
      <c r="H455" s="65"/>
      <c r="I455" s="65"/>
      <c r="J455" s="176"/>
    </row>
    <row r="456" spans="2:10">
      <c r="B456" s="84"/>
      <c r="C456" s="65"/>
      <c r="D456" s="65"/>
      <c r="E456" s="65"/>
      <c r="F456" s="242"/>
      <c r="G456" s="242"/>
      <c r="H456" s="65"/>
      <c r="I456" s="65"/>
      <c r="J456" s="176"/>
    </row>
    <row r="457" spans="2:10">
      <c r="B457" s="84"/>
      <c r="C457" s="65"/>
      <c r="D457" s="65"/>
      <c r="E457" s="65"/>
      <c r="F457" s="242"/>
      <c r="G457" s="242"/>
      <c r="H457" s="65"/>
      <c r="I457" s="65"/>
      <c r="J457" s="176"/>
    </row>
    <row r="458" spans="2:10">
      <c r="B458" s="84"/>
      <c r="C458" s="65"/>
      <c r="D458" s="65"/>
      <c r="E458" s="65"/>
      <c r="F458" s="242"/>
      <c r="G458" s="242"/>
      <c r="H458" s="65"/>
      <c r="I458" s="65"/>
      <c r="J458" s="176"/>
    </row>
    <row r="459" spans="2:10">
      <c r="B459" s="84"/>
      <c r="C459" s="65"/>
      <c r="D459" s="65"/>
      <c r="E459" s="65"/>
      <c r="F459" s="242"/>
      <c r="G459" s="242"/>
      <c r="H459" s="65"/>
      <c r="I459" s="65"/>
      <c r="J459" s="176"/>
    </row>
    <row r="460" spans="2:10">
      <c r="B460" s="84"/>
      <c r="C460" s="65"/>
      <c r="D460" s="65"/>
      <c r="E460" s="65"/>
      <c r="F460" s="242"/>
      <c r="G460" s="242"/>
      <c r="H460" s="65"/>
      <c r="I460" s="65"/>
      <c r="J460" s="176"/>
    </row>
    <row r="461" spans="2:10">
      <c r="B461" s="84"/>
      <c r="C461" s="65"/>
      <c r="D461" s="65"/>
      <c r="E461" s="65"/>
      <c r="F461" s="242"/>
      <c r="G461" s="242"/>
      <c r="H461" s="65"/>
      <c r="I461" s="65"/>
      <c r="J461" s="176"/>
    </row>
    <row r="462" spans="2:10">
      <c r="B462" s="84"/>
      <c r="C462" s="65"/>
      <c r="D462" s="65"/>
      <c r="E462" s="65"/>
      <c r="F462" s="242"/>
      <c r="G462" s="242"/>
      <c r="H462" s="65"/>
      <c r="I462" s="65"/>
      <c r="J462" s="176"/>
    </row>
    <row r="463" spans="2:10">
      <c r="B463" s="84"/>
      <c r="C463" s="65"/>
      <c r="D463" s="65"/>
      <c r="E463" s="65"/>
      <c r="F463" s="242"/>
      <c r="G463" s="242"/>
      <c r="H463" s="65"/>
      <c r="I463" s="65"/>
      <c r="J463" s="176"/>
    </row>
    <row r="464" spans="2:10">
      <c r="B464" s="84"/>
      <c r="C464" s="65"/>
      <c r="D464" s="65"/>
      <c r="E464" s="65"/>
      <c r="F464" s="242"/>
      <c r="G464" s="242"/>
      <c r="H464" s="65"/>
      <c r="I464" s="65"/>
      <c r="J464" s="176"/>
    </row>
    <row r="465" spans="2:10">
      <c r="B465" s="84"/>
      <c r="C465" s="65"/>
      <c r="D465" s="65"/>
      <c r="E465" s="65"/>
      <c r="F465" s="242"/>
      <c r="G465" s="242"/>
      <c r="H465" s="65"/>
      <c r="I465" s="65"/>
      <c r="J465" s="176"/>
    </row>
    <row r="466" spans="2:10">
      <c r="B466" s="84"/>
      <c r="C466" s="65"/>
      <c r="D466" s="65"/>
      <c r="E466" s="65"/>
      <c r="F466" s="242"/>
      <c r="G466" s="242"/>
      <c r="H466" s="65"/>
      <c r="I466" s="65"/>
      <c r="J466" s="176"/>
    </row>
    <row r="467" spans="2:10">
      <c r="B467" s="84"/>
      <c r="C467" s="65"/>
      <c r="D467" s="65"/>
      <c r="E467" s="65"/>
      <c r="F467" s="242"/>
      <c r="G467" s="242"/>
      <c r="H467" s="65"/>
      <c r="I467" s="65"/>
      <c r="J467" s="176"/>
    </row>
    <row r="468" spans="2:10">
      <c r="B468" s="84"/>
      <c r="C468" s="65"/>
      <c r="D468" s="65"/>
      <c r="E468" s="65"/>
      <c r="F468" s="242"/>
      <c r="G468" s="242"/>
      <c r="H468" s="65"/>
      <c r="I468" s="65"/>
      <c r="J468" s="176"/>
    </row>
    <row r="469" spans="2:10">
      <c r="B469" s="84"/>
      <c r="C469" s="65"/>
      <c r="D469" s="65"/>
      <c r="E469" s="65"/>
      <c r="F469" s="242"/>
      <c r="G469" s="242"/>
      <c r="H469" s="65"/>
      <c r="I469" s="65"/>
      <c r="J469" s="176"/>
    </row>
    <row r="470" spans="2:10">
      <c r="B470" s="84"/>
      <c r="C470" s="65"/>
      <c r="D470" s="65"/>
      <c r="E470" s="65"/>
      <c r="F470" s="242"/>
      <c r="G470" s="242"/>
      <c r="H470" s="65"/>
      <c r="I470" s="65"/>
      <c r="J470" s="176"/>
    </row>
    <row r="471" spans="2:10">
      <c r="B471" s="84"/>
      <c r="C471" s="65"/>
      <c r="D471" s="65"/>
      <c r="E471" s="65"/>
      <c r="F471" s="242"/>
      <c r="G471" s="242"/>
      <c r="H471" s="65"/>
      <c r="I471" s="65"/>
      <c r="J471" s="176"/>
    </row>
    <row r="472" spans="2:10">
      <c r="B472" s="84"/>
      <c r="C472" s="65"/>
      <c r="D472" s="65"/>
      <c r="E472" s="65"/>
      <c r="F472" s="242"/>
      <c r="G472" s="242"/>
      <c r="H472" s="65"/>
      <c r="I472" s="65"/>
      <c r="J472" s="176"/>
    </row>
    <row r="473" spans="2:10">
      <c r="B473" s="84"/>
      <c r="C473" s="65"/>
      <c r="D473" s="65"/>
      <c r="E473" s="65"/>
      <c r="F473" s="242"/>
      <c r="G473" s="242"/>
      <c r="H473" s="65"/>
      <c r="I473" s="65"/>
      <c r="J473" s="176"/>
    </row>
    <row r="474" spans="2:10">
      <c r="B474" s="84"/>
      <c r="C474" s="65"/>
      <c r="D474" s="65"/>
      <c r="E474" s="65"/>
      <c r="F474" s="242"/>
      <c r="G474" s="242"/>
      <c r="H474" s="65"/>
      <c r="I474" s="65"/>
      <c r="J474" s="176"/>
    </row>
    <row r="475" spans="2:10">
      <c r="B475" s="84"/>
      <c r="C475" s="65"/>
      <c r="D475" s="65"/>
      <c r="E475" s="65"/>
      <c r="F475" s="242"/>
      <c r="G475" s="242"/>
      <c r="H475" s="65"/>
      <c r="I475" s="65"/>
      <c r="J475" s="176"/>
    </row>
    <row r="476" spans="2:10">
      <c r="B476" s="84"/>
      <c r="C476" s="65"/>
      <c r="D476" s="65"/>
      <c r="E476" s="65"/>
      <c r="F476" s="242"/>
      <c r="G476" s="242"/>
      <c r="H476" s="65"/>
      <c r="I476" s="65"/>
      <c r="J476" s="176"/>
    </row>
    <row r="477" spans="2:10">
      <c r="B477" s="84"/>
      <c r="C477" s="65"/>
      <c r="D477" s="65"/>
      <c r="E477" s="65"/>
      <c r="F477" s="242"/>
      <c r="G477" s="242"/>
      <c r="H477" s="65"/>
      <c r="I477" s="65"/>
      <c r="J477" s="176"/>
    </row>
    <row r="478" spans="2:10">
      <c r="B478" s="84"/>
      <c r="C478" s="65"/>
      <c r="D478" s="65"/>
      <c r="E478" s="65"/>
      <c r="F478" s="242"/>
      <c r="G478" s="242"/>
      <c r="H478" s="65"/>
      <c r="I478" s="65"/>
      <c r="J478" s="176"/>
    </row>
    <row r="479" spans="2:10">
      <c r="B479" s="84"/>
      <c r="C479" s="65"/>
      <c r="D479" s="65"/>
      <c r="E479" s="65"/>
      <c r="F479" s="242"/>
      <c r="G479" s="242"/>
      <c r="H479" s="65"/>
      <c r="I479" s="65"/>
      <c r="J479" s="176"/>
    </row>
    <row r="480" spans="2:10">
      <c r="B480" s="84"/>
      <c r="C480" s="65"/>
      <c r="D480" s="65"/>
      <c r="E480" s="65"/>
      <c r="F480" s="242"/>
      <c r="G480" s="242"/>
      <c r="H480" s="65"/>
      <c r="I480" s="65"/>
      <c r="J480" s="176"/>
    </row>
    <row r="481" spans="2:10">
      <c r="B481" s="84"/>
      <c r="C481" s="65"/>
      <c r="D481" s="65"/>
      <c r="E481" s="65"/>
      <c r="F481" s="242"/>
      <c r="G481" s="242"/>
      <c r="H481" s="65"/>
      <c r="I481" s="65"/>
      <c r="J481" s="176"/>
    </row>
    <row r="482" spans="2:10">
      <c r="B482" s="84"/>
      <c r="C482" s="65"/>
      <c r="D482" s="65"/>
      <c r="E482" s="65"/>
      <c r="F482" s="242"/>
      <c r="G482" s="242"/>
      <c r="H482" s="65"/>
      <c r="I482" s="65"/>
      <c r="J482" s="176"/>
    </row>
    <row r="483" spans="2:10">
      <c r="B483" s="84"/>
      <c r="C483" s="65"/>
      <c r="D483" s="65"/>
      <c r="E483" s="65"/>
      <c r="F483" s="242"/>
      <c r="G483" s="242"/>
      <c r="H483" s="65"/>
      <c r="I483" s="65"/>
      <c r="J483" s="176"/>
    </row>
    <row r="484" spans="2:10">
      <c r="B484" s="84"/>
      <c r="C484" s="65"/>
      <c r="D484" s="65"/>
      <c r="E484" s="65"/>
      <c r="F484" s="242"/>
      <c r="G484" s="242"/>
      <c r="H484" s="65"/>
      <c r="I484" s="65"/>
      <c r="J484" s="176"/>
    </row>
    <row r="485" spans="2:10">
      <c r="B485" s="84"/>
      <c r="C485" s="65"/>
      <c r="D485" s="65"/>
      <c r="E485" s="65"/>
      <c r="F485" s="242"/>
      <c r="G485" s="242"/>
      <c r="H485" s="65"/>
      <c r="I485" s="65"/>
      <c r="J485" s="176"/>
    </row>
    <row r="486" spans="2:10">
      <c r="B486" s="84"/>
      <c r="C486" s="65"/>
      <c r="D486" s="65"/>
      <c r="E486" s="65"/>
      <c r="F486" s="242"/>
      <c r="G486" s="242"/>
      <c r="H486" s="65"/>
      <c r="I486" s="65"/>
      <c r="J486" s="176"/>
    </row>
    <row r="487" spans="2:10">
      <c r="B487" s="84"/>
      <c r="C487" s="65"/>
      <c r="D487" s="65"/>
      <c r="E487" s="65"/>
      <c r="F487" s="242"/>
      <c r="G487" s="242"/>
      <c r="H487" s="65"/>
      <c r="I487" s="65"/>
      <c r="J487" s="176"/>
    </row>
    <row r="488" spans="2:10">
      <c r="B488" s="84"/>
      <c r="C488" s="65"/>
      <c r="D488" s="65"/>
      <c r="E488" s="65"/>
      <c r="F488" s="242"/>
      <c r="G488" s="242"/>
      <c r="H488" s="65"/>
      <c r="I488" s="65"/>
      <c r="J488" s="176"/>
    </row>
    <row r="489" spans="2:10">
      <c r="B489" s="84"/>
      <c r="C489" s="65"/>
      <c r="D489" s="65"/>
      <c r="E489" s="65"/>
      <c r="F489" s="242"/>
      <c r="G489" s="242"/>
      <c r="H489" s="65"/>
      <c r="I489" s="65"/>
      <c r="J489" s="176"/>
    </row>
    <row r="490" spans="2:10">
      <c r="B490" s="84"/>
      <c r="C490" s="65"/>
      <c r="D490" s="65"/>
      <c r="E490" s="65"/>
      <c r="F490" s="242"/>
      <c r="G490" s="242"/>
      <c r="H490" s="65"/>
      <c r="I490" s="65"/>
      <c r="J490" s="176"/>
    </row>
    <row r="491" spans="2:10">
      <c r="B491" s="84"/>
      <c r="C491" s="65"/>
      <c r="D491" s="65"/>
      <c r="E491" s="65"/>
      <c r="F491" s="242"/>
      <c r="G491" s="242"/>
      <c r="H491" s="65"/>
      <c r="I491" s="65"/>
      <c r="J491" s="176"/>
    </row>
    <row r="492" spans="2:10">
      <c r="B492" s="84"/>
      <c r="C492" s="65"/>
      <c r="D492" s="65"/>
      <c r="E492" s="65"/>
      <c r="F492" s="242"/>
      <c r="G492" s="242"/>
      <c r="H492" s="65"/>
      <c r="I492" s="65"/>
      <c r="J492" s="176"/>
    </row>
    <row r="493" spans="2:10">
      <c r="B493" s="84"/>
      <c r="C493" s="65"/>
      <c r="D493" s="65"/>
      <c r="E493" s="65"/>
      <c r="F493" s="242"/>
      <c r="G493" s="242"/>
      <c r="H493" s="65"/>
      <c r="I493" s="65"/>
      <c r="J493" s="176"/>
    </row>
    <row r="494" spans="2:10">
      <c r="B494" s="84"/>
      <c r="C494" s="65"/>
      <c r="D494" s="65"/>
      <c r="E494" s="65"/>
      <c r="F494" s="242"/>
      <c r="G494" s="242"/>
      <c r="H494" s="65"/>
      <c r="I494" s="65"/>
      <c r="J494" s="176"/>
    </row>
    <row r="495" spans="2:10">
      <c r="B495" s="84"/>
      <c r="C495" s="65"/>
      <c r="D495" s="65"/>
      <c r="E495" s="65"/>
      <c r="F495" s="242"/>
      <c r="G495" s="242"/>
      <c r="H495" s="65"/>
      <c r="I495" s="65"/>
      <c r="J495" s="176"/>
    </row>
    <row r="496" spans="2:10">
      <c r="B496" s="84"/>
      <c r="C496" s="65"/>
      <c r="D496" s="65"/>
      <c r="E496" s="65"/>
      <c r="F496" s="242"/>
      <c r="G496" s="242"/>
      <c r="H496" s="65"/>
      <c r="I496" s="65"/>
      <c r="J496" s="176"/>
    </row>
    <row r="497" spans="2:10">
      <c r="B497" s="84"/>
      <c r="C497" s="65"/>
      <c r="D497" s="65"/>
      <c r="E497" s="65"/>
      <c r="F497" s="242"/>
      <c r="G497" s="242"/>
      <c r="H497" s="65"/>
      <c r="I497" s="65"/>
      <c r="J497" s="176"/>
    </row>
    <row r="498" spans="2:10">
      <c r="B498" s="84"/>
      <c r="C498" s="65"/>
      <c r="D498" s="65"/>
      <c r="E498" s="65"/>
      <c r="F498" s="242"/>
      <c r="G498" s="242"/>
      <c r="H498" s="65"/>
      <c r="I498" s="65"/>
      <c r="J498" s="176"/>
    </row>
    <row r="499" spans="2:10">
      <c r="B499" s="84"/>
      <c r="C499" s="65"/>
      <c r="D499" s="65"/>
      <c r="E499" s="65"/>
      <c r="F499" s="242"/>
      <c r="G499" s="242"/>
      <c r="H499" s="65"/>
      <c r="I499" s="65"/>
      <c r="J499" s="176"/>
    </row>
    <row r="500" spans="2:10">
      <c r="B500" s="84"/>
      <c r="C500" s="65"/>
      <c r="D500" s="65"/>
      <c r="E500" s="65"/>
      <c r="F500" s="242"/>
      <c r="G500" s="242"/>
      <c r="H500" s="65"/>
      <c r="I500" s="65"/>
      <c r="J500" s="176"/>
    </row>
    <row r="501" spans="2:10">
      <c r="B501" s="84"/>
      <c r="C501" s="65"/>
      <c r="D501" s="65"/>
      <c r="E501" s="65"/>
      <c r="F501" s="242"/>
      <c r="G501" s="242"/>
      <c r="H501" s="65"/>
      <c r="I501" s="65"/>
      <c r="J501" s="176"/>
    </row>
    <row r="502" spans="2:10">
      <c r="B502" s="84"/>
      <c r="C502" s="65"/>
      <c r="D502" s="65"/>
      <c r="E502" s="65"/>
      <c r="F502" s="242"/>
      <c r="G502" s="242"/>
      <c r="H502" s="65"/>
      <c r="I502" s="65"/>
      <c r="J502" s="176"/>
    </row>
    <row r="503" spans="2:10">
      <c r="B503" s="84"/>
      <c r="C503" s="65"/>
      <c r="D503" s="65"/>
      <c r="E503" s="65"/>
      <c r="F503" s="242"/>
      <c r="G503" s="242"/>
      <c r="H503" s="65"/>
      <c r="I503" s="65"/>
      <c r="J503" s="176"/>
    </row>
    <row r="504" spans="2:10">
      <c r="B504" s="84"/>
      <c r="C504" s="65"/>
      <c r="D504" s="65"/>
      <c r="E504" s="65"/>
      <c r="F504" s="242"/>
      <c r="G504" s="242"/>
      <c r="H504" s="65"/>
      <c r="I504" s="65"/>
      <c r="J504" s="176"/>
    </row>
    <row r="505" spans="2:10">
      <c r="B505" s="84"/>
      <c r="C505" s="65"/>
      <c r="D505" s="65"/>
      <c r="E505" s="65"/>
      <c r="F505" s="242"/>
      <c r="G505" s="242"/>
      <c r="H505" s="65"/>
      <c r="I505" s="65"/>
      <c r="J505" s="176"/>
    </row>
    <row r="506" spans="2:10">
      <c r="B506" s="84"/>
      <c r="C506" s="65"/>
      <c r="D506" s="65"/>
      <c r="E506" s="65"/>
      <c r="F506" s="242"/>
      <c r="G506" s="242"/>
      <c r="H506" s="65"/>
      <c r="I506" s="65"/>
      <c r="J506" s="176"/>
    </row>
    <row r="507" spans="2:10">
      <c r="B507" s="84"/>
      <c r="C507" s="65"/>
      <c r="D507" s="65"/>
      <c r="E507" s="65"/>
      <c r="F507" s="242"/>
      <c r="G507" s="242"/>
      <c r="H507" s="65"/>
      <c r="I507" s="65"/>
      <c r="J507" s="176"/>
    </row>
    <row r="508" spans="2:10">
      <c r="B508" s="84"/>
      <c r="C508" s="65"/>
      <c r="D508" s="65"/>
      <c r="E508" s="65"/>
      <c r="F508" s="242"/>
      <c r="G508" s="242"/>
      <c r="H508" s="65"/>
      <c r="I508" s="65"/>
      <c r="J508" s="176"/>
    </row>
    <row r="509" spans="2:10">
      <c r="B509" s="84"/>
      <c r="C509" s="65"/>
      <c r="D509" s="65"/>
      <c r="E509" s="65"/>
      <c r="F509" s="242"/>
      <c r="G509" s="242"/>
      <c r="H509" s="65"/>
      <c r="I509" s="65"/>
      <c r="J509" s="176"/>
    </row>
    <row r="510" spans="2:10">
      <c r="B510" s="84"/>
      <c r="C510" s="65"/>
      <c r="D510" s="65"/>
      <c r="E510" s="65"/>
      <c r="F510" s="242"/>
      <c r="G510" s="242"/>
      <c r="H510" s="65"/>
      <c r="I510" s="65"/>
      <c r="J510" s="176"/>
    </row>
    <row r="511" spans="2:10">
      <c r="B511" s="84"/>
      <c r="C511" s="65"/>
      <c r="D511" s="65"/>
      <c r="E511" s="65"/>
      <c r="F511" s="242"/>
      <c r="G511" s="242"/>
      <c r="H511" s="65"/>
      <c r="I511" s="65"/>
      <c r="J511" s="176"/>
    </row>
    <row r="512" spans="2:10">
      <c r="B512" s="84"/>
      <c r="C512" s="65"/>
      <c r="D512" s="65"/>
      <c r="E512" s="65"/>
      <c r="F512" s="242"/>
      <c r="G512" s="242"/>
      <c r="H512" s="65"/>
      <c r="I512" s="65"/>
      <c r="J512" s="176"/>
    </row>
    <row r="513" spans="2:10">
      <c r="B513" s="84"/>
      <c r="C513" s="65"/>
      <c r="D513" s="65"/>
      <c r="E513" s="65"/>
      <c r="F513" s="242"/>
      <c r="G513" s="242"/>
      <c r="H513" s="65"/>
      <c r="I513" s="65"/>
      <c r="J513" s="176"/>
    </row>
    <row r="514" spans="2:10">
      <c r="B514" s="84"/>
      <c r="C514" s="65"/>
      <c r="D514" s="65"/>
      <c r="E514" s="65"/>
      <c r="F514" s="242"/>
      <c r="G514" s="242"/>
      <c r="H514" s="65"/>
      <c r="I514" s="65"/>
      <c r="J514" s="176"/>
    </row>
    <row r="515" spans="2:10">
      <c r="B515" s="84"/>
      <c r="C515" s="65"/>
      <c r="D515" s="65"/>
      <c r="E515" s="65"/>
      <c r="F515" s="242"/>
      <c r="G515" s="242"/>
      <c r="H515" s="65"/>
      <c r="I515" s="65"/>
      <c r="J515" s="176"/>
    </row>
    <row r="516" spans="2:10">
      <c r="B516" s="84"/>
      <c r="C516" s="65"/>
      <c r="D516" s="65"/>
      <c r="E516" s="65"/>
      <c r="F516" s="242"/>
      <c r="G516" s="242"/>
      <c r="H516" s="65"/>
      <c r="I516" s="65"/>
      <c r="J516" s="176"/>
    </row>
    <row r="517" spans="2:10">
      <c r="B517" s="84"/>
      <c r="C517" s="65"/>
      <c r="D517" s="65"/>
      <c r="E517" s="65"/>
      <c r="F517" s="242"/>
      <c r="G517" s="242"/>
      <c r="H517" s="65"/>
      <c r="I517" s="65"/>
      <c r="J517" s="176"/>
    </row>
    <row r="518" spans="2:10">
      <c r="B518" s="84"/>
      <c r="C518" s="65"/>
      <c r="D518" s="65"/>
      <c r="E518" s="65"/>
      <c r="F518" s="242"/>
      <c r="G518" s="242"/>
      <c r="H518" s="65"/>
      <c r="I518" s="65"/>
      <c r="J518" s="176"/>
    </row>
    <row r="519" spans="2:10">
      <c r="B519" s="84"/>
      <c r="C519" s="65"/>
      <c r="D519" s="65"/>
      <c r="E519" s="65"/>
      <c r="F519" s="242"/>
      <c r="G519" s="242"/>
      <c r="H519" s="65"/>
      <c r="I519" s="65"/>
      <c r="J519" s="176"/>
    </row>
    <row r="520" spans="2:10">
      <c r="B520" s="84"/>
      <c r="C520" s="65"/>
      <c r="D520" s="65"/>
      <c r="E520" s="65"/>
      <c r="F520" s="242"/>
      <c r="G520" s="242"/>
      <c r="H520" s="65"/>
      <c r="I520" s="65"/>
      <c r="J520" s="176"/>
    </row>
    <row r="521" spans="2:10">
      <c r="B521" s="84"/>
      <c r="C521" s="65"/>
      <c r="D521" s="65"/>
      <c r="E521" s="65"/>
      <c r="F521" s="242"/>
      <c r="G521" s="242"/>
      <c r="H521" s="65"/>
      <c r="I521" s="65"/>
      <c r="J521" s="176"/>
    </row>
    <row r="522" spans="2:10">
      <c r="B522" s="84"/>
      <c r="C522" s="65"/>
      <c r="D522" s="65"/>
      <c r="E522" s="65"/>
      <c r="F522" s="242"/>
      <c r="G522" s="242"/>
      <c r="H522" s="65"/>
      <c r="I522" s="65"/>
      <c r="J522" s="176"/>
    </row>
    <row r="523" spans="2:10">
      <c r="B523" s="84"/>
      <c r="C523" s="65"/>
      <c r="D523" s="65"/>
      <c r="E523" s="65"/>
      <c r="F523" s="242"/>
      <c r="G523" s="242"/>
      <c r="H523" s="65"/>
      <c r="I523" s="65"/>
      <c r="J523" s="176"/>
    </row>
    <row r="524" spans="2:10">
      <c r="B524" s="84"/>
      <c r="C524" s="65"/>
      <c r="D524" s="65"/>
      <c r="E524" s="65"/>
      <c r="F524" s="242"/>
      <c r="G524" s="242"/>
      <c r="H524" s="65"/>
      <c r="I524" s="65"/>
      <c r="J524" s="176"/>
    </row>
    <row r="525" spans="2:10">
      <c r="B525" s="84"/>
      <c r="C525" s="65"/>
      <c r="D525" s="65"/>
      <c r="E525" s="65"/>
      <c r="F525" s="242"/>
      <c r="G525" s="242"/>
      <c r="H525" s="65"/>
      <c r="I525" s="65"/>
      <c r="J525" s="176"/>
    </row>
    <row r="526" spans="2:10">
      <c r="B526" s="84"/>
      <c r="C526" s="65"/>
      <c r="D526" s="65"/>
      <c r="E526" s="65"/>
      <c r="F526" s="242"/>
      <c r="G526" s="242"/>
      <c r="H526" s="65"/>
      <c r="I526" s="65"/>
      <c r="J526" s="176"/>
    </row>
    <row r="527" spans="2:10">
      <c r="B527" s="84"/>
      <c r="C527" s="65"/>
      <c r="D527" s="65"/>
      <c r="E527" s="65"/>
      <c r="F527" s="242"/>
      <c r="G527" s="242"/>
      <c r="H527" s="65"/>
      <c r="I527" s="65"/>
      <c r="J527" s="176"/>
    </row>
    <row r="528" spans="2:10">
      <c r="B528" s="84"/>
      <c r="C528" s="65"/>
      <c r="D528" s="65"/>
      <c r="E528" s="65"/>
      <c r="F528" s="242"/>
      <c r="G528" s="242"/>
      <c r="H528" s="65"/>
      <c r="I528" s="65"/>
      <c r="J528" s="176"/>
    </row>
    <row r="529" spans="2:10">
      <c r="B529" s="84"/>
      <c r="C529" s="65"/>
      <c r="D529" s="65"/>
      <c r="E529" s="65"/>
      <c r="F529" s="242"/>
      <c r="G529" s="242"/>
      <c r="H529" s="65"/>
      <c r="I529" s="65"/>
      <c r="J529" s="176"/>
    </row>
    <row r="530" spans="2:10">
      <c r="B530" s="84"/>
      <c r="C530" s="65"/>
      <c r="D530" s="65"/>
      <c r="E530" s="65"/>
      <c r="F530" s="242"/>
      <c r="G530" s="242"/>
      <c r="H530" s="65"/>
      <c r="I530" s="65"/>
      <c r="J530" s="176"/>
    </row>
    <row r="531" spans="2:10">
      <c r="B531" s="84"/>
      <c r="C531" s="65"/>
      <c r="D531" s="65"/>
      <c r="E531" s="65"/>
      <c r="F531" s="242"/>
      <c r="G531" s="242"/>
      <c r="H531" s="65"/>
      <c r="I531" s="65"/>
      <c r="J531" s="176"/>
    </row>
    <row r="532" spans="2:10">
      <c r="B532" s="84"/>
      <c r="C532" s="65"/>
      <c r="D532" s="65"/>
      <c r="E532" s="65"/>
      <c r="F532" s="242"/>
      <c r="G532" s="242"/>
      <c r="H532" s="65"/>
      <c r="I532" s="65"/>
      <c r="J532" s="176"/>
    </row>
    <row r="533" spans="2:10">
      <c r="B533" s="84"/>
      <c r="C533" s="65"/>
      <c r="D533" s="65"/>
      <c r="E533" s="65"/>
      <c r="F533" s="242"/>
      <c r="G533" s="242"/>
      <c r="H533" s="65"/>
      <c r="I533" s="65"/>
      <c r="J533" s="176"/>
    </row>
    <row r="534" spans="2:10">
      <c r="B534" s="84"/>
      <c r="C534" s="65"/>
      <c r="D534" s="65"/>
      <c r="E534" s="65"/>
      <c r="F534" s="242"/>
      <c r="G534" s="242"/>
      <c r="H534" s="65"/>
      <c r="I534" s="65"/>
      <c r="J534" s="176"/>
    </row>
    <row r="535" spans="2:10">
      <c r="B535" s="84"/>
      <c r="C535" s="65"/>
      <c r="D535" s="65"/>
      <c r="E535" s="65"/>
      <c r="F535" s="242"/>
      <c r="G535" s="242"/>
      <c r="H535" s="65"/>
      <c r="I535" s="65"/>
      <c r="J535" s="176"/>
    </row>
    <row r="536" spans="2:10">
      <c r="B536" s="84"/>
      <c r="C536" s="65"/>
      <c r="D536" s="65"/>
      <c r="E536" s="65"/>
      <c r="F536" s="242"/>
      <c r="G536" s="242"/>
      <c r="H536" s="65"/>
      <c r="I536" s="65"/>
      <c r="J536" s="176"/>
    </row>
    <row r="537" spans="2:10">
      <c r="B537" s="84"/>
      <c r="C537" s="65"/>
      <c r="D537" s="65"/>
      <c r="E537" s="65"/>
      <c r="F537" s="242"/>
      <c r="G537" s="242"/>
      <c r="H537" s="65"/>
      <c r="I537" s="65"/>
      <c r="J537" s="176"/>
    </row>
    <row r="538" spans="2:10">
      <c r="B538" s="84"/>
      <c r="C538" s="65"/>
      <c r="D538" s="65"/>
      <c r="E538" s="65"/>
      <c r="F538" s="242"/>
      <c r="G538" s="242"/>
      <c r="H538" s="65"/>
      <c r="I538" s="65"/>
      <c r="J538" s="176"/>
    </row>
    <row r="539" spans="2:10">
      <c r="B539" s="84"/>
      <c r="C539" s="65"/>
      <c r="D539" s="65"/>
      <c r="E539" s="65"/>
      <c r="F539" s="242"/>
      <c r="G539" s="242"/>
      <c r="H539" s="65"/>
      <c r="I539" s="65"/>
      <c r="J539" s="176"/>
    </row>
    <row r="540" spans="2:10">
      <c r="B540" s="84"/>
      <c r="C540" s="65"/>
      <c r="D540" s="65"/>
      <c r="E540" s="65"/>
      <c r="F540" s="242"/>
      <c r="G540" s="242"/>
      <c r="H540" s="65"/>
      <c r="I540" s="65"/>
      <c r="J540" s="176"/>
    </row>
    <row r="541" spans="2:10">
      <c r="B541" s="84"/>
      <c r="C541" s="65"/>
      <c r="D541" s="65"/>
      <c r="E541" s="65"/>
      <c r="F541" s="242"/>
      <c r="G541" s="242"/>
      <c r="H541" s="65"/>
      <c r="I541" s="65"/>
      <c r="J541" s="176"/>
    </row>
    <row r="542" spans="2:10">
      <c r="B542" s="84"/>
      <c r="C542" s="65"/>
      <c r="D542" s="65"/>
      <c r="E542" s="65"/>
      <c r="F542" s="242"/>
      <c r="G542" s="242"/>
      <c r="H542" s="65"/>
      <c r="I542" s="65"/>
      <c r="J542" s="176"/>
    </row>
    <row r="543" spans="2:10">
      <c r="B543" s="84"/>
      <c r="C543" s="65"/>
      <c r="D543" s="65"/>
      <c r="E543" s="65"/>
      <c r="F543" s="242"/>
      <c r="G543" s="242"/>
      <c r="H543" s="65"/>
      <c r="I543" s="65"/>
      <c r="J543" s="176"/>
    </row>
    <row r="544" spans="2:10">
      <c r="B544" s="84"/>
      <c r="C544" s="65"/>
      <c r="D544" s="65"/>
      <c r="E544" s="65"/>
      <c r="F544" s="242"/>
      <c r="G544" s="242"/>
      <c r="H544" s="65"/>
      <c r="I544" s="65"/>
      <c r="J544" s="176"/>
    </row>
    <row r="545" spans="2:10">
      <c r="B545" s="84"/>
      <c r="C545" s="65"/>
      <c r="D545" s="65"/>
      <c r="E545" s="65"/>
      <c r="F545" s="242"/>
      <c r="G545" s="242"/>
      <c r="H545" s="65"/>
      <c r="I545" s="65"/>
      <c r="J545" s="176"/>
    </row>
    <row r="546" spans="2:10">
      <c r="B546" s="84"/>
      <c r="C546" s="65"/>
      <c r="D546" s="65"/>
      <c r="E546" s="65"/>
      <c r="F546" s="242"/>
      <c r="G546" s="242"/>
      <c r="H546" s="65"/>
      <c r="I546" s="65"/>
      <c r="J546" s="176"/>
    </row>
    <row r="547" spans="2:10">
      <c r="B547" s="84"/>
      <c r="C547" s="65"/>
      <c r="D547" s="65"/>
      <c r="E547" s="65"/>
      <c r="F547" s="242"/>
      <c r="G547" s="242"/>
      <c r="H547" s="65"/>
      <c r="I547" s="65"/>
      <c r="J547" s="176"/>
    </row>
    <row r="548" spans="2:10">
      <c r="B548" s="84"/>
      <c r="C548" s="65"/>
      <c r="D548" s="65"/>
      <c r="E548" s="65"/>
      <c r="F548" s="242"/>
      <c r="G548" s="242"/>
      <c r="H548" s="65"/>
      <c r="I548" s="65"/>
      <c r="J548" s="176"/>
    </row>
    <row r="549" spans="2:10">
      <c r="B549" s="84"/>
      <c r="C549" s="65"/>
      <c r="D549" s="65"/>
      <c r="E549" s="65"/>
      <c r="F549" s="242"/>
      <c r="G549" s="242"/>
      <c r="H549" s="65"/>
      <c r="I549" s="65"/>
      <c r="J549" s="176"/>
    </row>
    <row r="550" spans="2:10">
      <c r="B550" s="84"/>
      <c r="C550" s="65"/>
      <c r="D550" s="65"/>
      <c r="E550" s="65"/>
      <c r="F550" s="242"/>
      <c r="G550" s="242"/>
      <c r="H550" s="65"/>
      <c r="I550" s="65"/>
      <c r="J550" s="176"/>
    </row>
    <row r="551" spans="2:10">
      <c r="B551" s="84"/>
      <c r="C551" s="65"/>
      <c r="D551" s="65"/>
      <c r="E551" s="65"/>
      <c r="F551" s="242"/>
      <c r="G551" s="242"/>
      <c r="H551" s="65"/>
      <c r="I551" s="65"/>
      <c r="J551" s="176"/>
    </row>
    <row r="552" spans="2:10">
      <c r="B552" s="84"/>
      <c r="C552" s="65"/>
      <c r="D552" s="65"/>
      <c r="E552" s="65"/>
      <c r="F552" s="242"/>
      <c r="G552" s="242"/>
      <c r="H552" s="65"/>
      <c r="I552" s="65"/>
      <c r="J552" s="176"/>
    </row>
    <row r="553" spans="2:10">
      <c r="B553" s="84"/>
      <c r="C553" s="65"/>
      <c r="D553" s="65"/>
      <c r="E553" s="65"/>
      <c r="F553" s="242"/>
      <c r="G553" s="242"/>
      <c r="H553" s="65"/>
      <c r="I553" s="65"/>
      <c r="J553" s="176"/>
    </row>
    <row r="554" spans="2:10">
      <c r="B554" s="84"/>
      <c r="C554" s="65"/>
      <c r="D554" s="65"/>
      <c r="E554" s="65"/>
      <c r="F554" s="242"/>
      <c r="G554" s="242"/>
      <c r="H554" s="65"/>
      <c r="I554" s="65"/>
      <c r="J554" s="176"/>
    </row>
    <row r="555" spans="2:10">
      <c r="B555" s="84"/>
      <c r="C555" s="65"/>
      <c r="D555" s="65"/>
      <c r="E555" s="65"/>
      <c r="F555" s="242"/>
      <c r="G555" s="242"/>
      <c r="H555" s="65"/>
      <c r="I555" s="65"/>
      <c r="J555" s="176"/>
    </row>
    <row r="556" spans="2:10">
      <c r="B556" s="84"/>
      <c r="C556" s="65"/>
      <c r="D556" s="65"/>
      <c r="E556" s="65"/>
      <c r="F556" s="242"/>
      <c r="G556" s="242"/>
      <c r="H556" s="65"/>
      <c r="I556" s="65"/>
      <c r="J556" s="176"/>
    </row>
    <row r="557" spans="2:10">
      <c r="B557" s="84"/>
      <c r="C557" s="65"/>
      <c r="D557" s="65"/>
      <c r="E557" s="65"/>
      <c r="F557" s="242"/>
      <c r="G557" s="242"/>
      <c r="H557" s="65"/>
      <c r="I557" s="65"/>
      <c r="J557" s="176"/>
    </row>
    <row r="558" spans="2:10">
      <c r="B558" s="84"/>
      <c r="C558" s="65"/>
      <c r="D558" s="65"/>
      <c r="E558" s="65"/>
      <c r="F558" s="242"/>
      <c r="G558" s="242"/>
      <c r="H558" s="65"/>
      <c r="I558" s="65"/>
      <c r="J558" s="176"/>
    </row>
    <row r="559" spans="2:10">
      <c r="B559" s="84"/>
      <c r="C559" s="65"/>
      <c r="D559" s="65"/>
      <c r="E559" s="65"/>
      <c r="F559" s="242"/>
      <c r="G559" s="242"/>
      <c r="H559" s="65"/>
      <c r="I559" s="65"/>
      <c r="J559" s="176"/>
    </row>
    <row r="560" spans="2:10">
      <c r="B560" s="84"/>
      <c r="C560" s="65"/>
      <c r="D560" s="65"/>
      <c r="E560" s="65"/>
      <c r="F560" s="242"/>
      <c r="G560" s="242"/>
      <c r="H560" s="65"/>
      <c r="I560" s="65"/>
      <c r="J560" s="176"/>
    </row>
    <row r="561" spans="2:10">
      <c r="B561" s="84"/>
      <c r="C561" s="65"/>
      <c r="D561" s="65"/>
      <c r="E561" s="65"/>
      <c r="F561" s="242"/>
      <c r="G561" s="242"/>
      <c r="H561" s="65"/>
      <c r="I561" s="65"/>
      <c r="J561" s="176"/>
    </row>
    <row r="562" spans="2:10">
      <c r="B562" s="84"/>
      <c r="C562" s="65"/>
      <c r="D562" s="65"/>
      <c r="E562" s="65"/>
      <c r="F562" s="242"/>
      <c r="G562" s="242"/>
      <c r="H562" s="65"/>
      <c r="I562" s="65"/>
      <c r="J562" s="176"/>
    </row>
    <row r="563" spans="2:10">
      <c r="B563" s="84"/>
      <c r="C563" s="65"/>
      <c r="D563" s="65"/>
      <c r="E563" s="65"/>
      <c r="F563" s="242"/>
      <c r="G563" s="242"/>
      <c r="H563" s="65"/>
      <c r="I563" s="65"/>
      <c r="J563" s="176"/>
    </row>
    <row r="564" spans="2:10">
      <c r="B564" s="84"/>
      <c r="C564" s="65"/>
      <c r="D564" s="65"/>
      <c r="E564" s="65"/>
      <c r="F564" s="242"/>
      <c r="G564" s="242"/>
      <c r="H564" s="65"/>
      <c r="I564" s="65"/>
      <c r="J564" s="176"/>
    </row>
    <row r="565" spans="2:10">
      <c r="B565" s="84"/>
      <c r="C565" s="65"/>
      <c r="D565" s="65"/>
      <c r="E565" s="65"/>
      <c r="F565" s="242"/>
      <c r="G565" s="242"/>
      <c r="H565" s="65"/>
      <c r="I565" s="65"/>
      <c r="J565" s="176"/>
    </row>
    <row r="566" spans="2:10">
      <c r="B566" s="84"/>
      <c r="C566" s="65"/>
      <c r="D566" s="65"/>
      <c r="E566" s="65"/>
      <c r="F566" s="242"/>
      <c r="G566" s="242"/>
      <c r="H566" s="65"/>
      <c r="I566" s="65"/>
      <c r="J566" s="176"/>
    </row>
    <row r="567" spans="2:10">
      <c r="B567" s="84"/>
      <c r="C567" s="65"/>
      <c r="D567" s="65"/>
      <c r="E567" s="65"/>
      <c r="F567" s="242"/>
      <c r="G567" s="242"/>
      <c r="H567" s="65"/>
      <c r="I567" s="65"/>
      <c r="J567" s="176"/>
    </row>
    <row r="568" spans="2:10">
      <c r="B568" s="84"/>
      <c r="C568" s="65"/>
      <c r="D568" s="65"/>
      <c r="E568" s="65"/>
      <c r="F568" s="242"/>
      <c r="G568" s="242"/>
      <c r="H568" s="65"/>
      <c r="I568" s="65"/>
      <c r="J568" s="176"/>
    </row>
    <row r="569" spans="2:10">
      <c r="B569" s="84"/>
      <c r="C569" s="65"/>
      <c r="D569" s="65"/>
      <c r="E569" s="65"/>
      <c r="F569" s="242"/>
      <c r="G569" s="242"/>
      <c r="H569" s="65"/>
      <c r="I569" s="65"/>
      <c r="J569" s="176"/>
    </row>
    <row r="570" spans="2:10">
      <c r="B570" s="84"/>
      <c r="C570" s="65"/>
      <c r="D570" s="65"/>
      <c r="E570" s="65"/>
      <c r="F570" s="242"/>
      <c r="G570" s="242"/>
      <c r="H570" s="65"/>
      <c r="I570" s="65"/>
      <c r="J570" s="176"/>
    </row>
    <row r="571" spans="2:10">
      <c r="B571" s="84"/>
      <c r="C571" s="65"/>
      <c r="D571" s="65"/>
      <c r="E571" s="65"/>
      <c r="F571" s="242"/>
      <c r="G571" s="242"/>
      <c r="H571" s="65"/>
      <c r="I571" s="65"/>
      <c r="J571" s="176"/>
    </row>
    <row r="572" spans="2:10">
      <c r="B572" s="84"/>
      <c r="C572" s="65"/>
      <c r="D572" s="65"/>
      <c r="E572" s="65"/>
      <c r="F572" s="242"/>
      <c r="G572" s="242"/>
      <c r="H572" s="65"/>
      <c r="I572" s="65"/>
      <c r="J572" s="176"/>
    </row>
    <row r="573" spans="2:10">
      <c r="B573" s="84"/>
      <c r="C573" s="65"/>
      <c r="D573" s="65"/>
      <c r="E573" s="65"/>
      <c r="F573" s="242"/>
      <c r="G573" s="242"/>
      <c r="H573" s="65"/>
      <c r="I573" s="65"/>
      <c r="J573" s="176"/>
    </row>
    <row r="574" spans="2:10">
      <c r="B574" s="84"/>
      <c r="C574" s="65"/>
      <c r="D574" s="65"/>
      <c r="E574" s="65"/>
      <c r="F574" s="242"/>
      <c r="G574" s="242"/>
      <c r="H574" s="65"/>
      <c r="I574" s="65"/>
      <c r="J574" s="176"/>
    </row>
    <row r="575" spans="2:10">
      <c r="B575" s="84"/>
      <c r="C575" s="65"/>
      <c r="D575" s="65"/>
      <c r="E575" s="65"/>
      <c r="F575" s="242"/>
      <c r="G575" s="242"/>
      <c r="H575" s="65"/>
      <c r="I575" s="65"/>
      <c r="J575" s="176"/>
    </row>
    <row r="576" spans="2:10">
      <c r="B576" s="84"/>
      <c r="C576" s="65"/>
      <c r="D576" s="65"/>
      <c r="E576" s="65"/>
      <c r="F576" s="242"/>
      <c r="G576" s="242"/>
      <c r="H576" s="65"/>
      <c r="I576" s="65"/>
      <c r="J576" s="176"/>
    </row>
    <row r="577" spans="2:10">
      <c r="B577" s="84"/>
      <c r="C577" s="65"/>
      <c r="D577" s="65"/>
      <c r="E577" s="65"/>
      <c r="F577" s="242"/>
      <c r="G577" s="242"/>
      <c r="H577" s="65"/>
      <c r="I577" s="65"/>
      <c r="J577" s="176"/>
    </row>
    <row r="578" spans="2:10">
      <c r="B578" s="84"/>
      <c r="C578" s="65"/>
      <c r="D578" s="65"/>
      <c r="E578" s="65"/>
      <c r="F578" s="242"/>
      <c r="G578" s="242"/>
      <c r="H578" s="65"/>
      <c r="I578" s="65"/>
      <c r="J578" s="176"/>
    </row>
    <row r="579" spans="2:10">
      <c r="B579" s="84"/>
      <c r="C579" s="65"/>
      <c r="D579" s="65"/>
      <c r="E579" s="65"/>
      <c r="F579" s="242"/>
      <c r="G579" s="242"/>
      <c r="H579" s="65"/>
      <c r="I579" s="65"/>
      <c r="J579" s="176"/>
    </row>
    <row r="580" spans="2:10">
      <c r="B580" s="84"/>
      <c r="C580" s="65"/>
      <c r="D580" s="65"/>
      <c r="E580" s="65"/>
      <c r="F580" s="242"/>
      <c r="G580" s="242"/>
      <c r="H580" s="65"/>
      <c r="I580" s="65"/>
      <c r="J580" s="176"/>
    </row>
    <row r="581" spans="2:10">
      <c r="B581" s="84"/>
      <c r="C581" s="65"/>
      <c r="D581" s="65"/>
      <c r="E581" s="65"/>
      <c r="F581" s="242"/>
      <c r="G581" s="242"/>
      <c r="H581" s="65"/>
      <c r="I581" s="65"/>
      <c r="J581" s="176"/>
    </row>
    <row r="582" spans="2:10">
      <c r="B582" s="84"/>
      <c r="C582" s="65"/>
      <c r="D582" s="65"/>
      <c r="E582" s="65"/>
      <c r="F582" s="242"/>
      <c r="G582" s="242"/>
      <c r="H582" s="65"/>
      <c r="I582" s="65"/>
      <c r="J582" s="176"/>
    </row>
    <row r="583" spans="2:10">
      <c r="B583" s="84"/>
      <c r="C583" s="65"/>
      <c r="D583" s="65"/>
      <c r="E583" s="65"/>
      <c r="F583" s="242"/>
      <c r="G583" s="242"/>
      <c r="H583" s="65"/>
      <c r="I583" s="65"/>
      <c r="J583" s="176"/>
    </row>
    <row r="584" spans="2:10">
      <c r="B584" s="84"/>
      <c r="C584" s="65"/>
      <c r="D584" s="65"/>
      <c r="E584" s="65"/>
      <c r="F584" s="242"/>
      <c r="G584" s="242"/>
      <c r="H584" s="65"/>
      <c r="I584" s="65"/>
      <c r="J584" s="176"/>
    </row>
    <row r="585" spans="2:10">
      <c r="B585" s="84"/>
      <c r="C585" s="65"/>
      <c r="D585" s="65"/>
      <c r="E585" s="65"/>
      <c r="F585" s="242"/>
      <c r="G585" s="242"/>
      <c r="H585" s="65"/>
      <c r="I585" s="65"/>
      <c r="J585" s="176"/>
    </row>
    <row r="586" spans="2:10">
      <c r="B586" s="84"/>
      <c r="C586" s="65"/>
      <c r="D586" s="65"/>
      <c r="E586" s="65"/>
      <c r="F586" s="242"/>
      <c r="G586" s="242"/>
      <c r="H586" s="65"/>
      <c r="I586" s="65"/>
      <c r="J586" s="176"/>
    </row>
    <row r="587" spans="2:10">
      <c r="B587" s="84"/>
      <c r="C587" s="65"/>
      <c r="D587" s="65"/>
      <c r="E587" s="65"/>
      <c r="F587" s="242"/>
      <c r="G587" s="242"/>
      <c r="H587" s="65"/>
      <c r="I587" s="65"/>
      <c r="J587" s="176"/>
    </row>
    <row r="588" spans="2:10">
      <c r="B588" s="84"/>
      <c r="C588" s="65"/>
      <c r="D588" s="65"/>
      <c r="E588" s="65"/>
      <c r="F588" s="242"/>
      <c r="G588" s="242"/>
      <c r="H588" s="65"/>
      <c r="I588" s="65"/>
      <c r="J588" s="176"/>
    </row>
    <row r="589" spans="2:10">
      <c r="B589" s="84"/>
      <c r="C589" s="65"/>
      <c r="D589" s="65"/>
      <c r="E589" s="65"/>
      <c r="F589" s="242"/>
      <c r="G589" s="242"/>
      <c r="H589" s="65"/>
      <c r="I589" s="65"/>
      <c r="J589" s="176"/>
    </row>
    <row r="590" spans="2:10">
      <c r="B590" s="84"/>
      <c r="C590" s="65"/>
      <c r="D590" s="65"/>
      <c r="E590" s="65"/>
      <c r="F590" s="242"/>
      <c r="G590" s="242"/>
      <c r="H590" s="65"/>
      <c r="I590" s="65"/>
      <c r="J590" s="176"/>
    </row>
    <row r="591" spans="2:10">
      <c r="B591" s="84"/>
      <c r="C591" s="65"/>
      <c r="D591" s="65"/>
      <c r="E591" s="65"/>
      <c r="F591" s="242"/>
      <c r="G591" s="242"/>
      <c r="H591" s="65"/>
      <c r="I591" s="65"/>
      <c r="J591" s="176"/>
    </row>
    <row r="592" spans="2:10">
      <c r="B592" s="84"/>
      <c r="C592" s="65"/>
      <c r="D592" s="65"/>
      <c r="E592" s="65"/>
      <c r="F592" s="242"/>
      <c r="G592" s="242"/>
      <c r="H592" s="65"/>
      <c r="I592" s="65"/>
      <c r="J592" s="176"/>
    </row>
    <row r="593" spans="2:10">
      <c r="B593" s="84"/>
      <c r="C593" s="65"/>
      <c r="D593" s="65"/>
      <c r="E593" s="65"/>
      <c r="F593" s="242"/>
      <c r="G593" s="242"/>
      <c r="H593" s="65"/>
      <c r="I593" s="65"/>
      <c r="J593" s="176"/>
    </row>
    <row r="594" spans="2:10">
      <c r="B594" s="84"/>
      <c r="C594" s="65"/>
      <c r="D594" s="65"/>
      <c r="E594" s="65"/>
      <c r="F594" s="242"/>
      <c r="G594" s="242"/>
      <c r="H594" s="65"/>
      <c r="I594" s="65"/>
      <c r="J594" s="176"/>
    </row>
    <row r="595" spans="2:10">
      <c r="B595" s="84"/>
      <c r="C595" s="65"/>
      <c r="D595" s="65"/>
      <c r="E595" s="65"/>
      <c r="F595" s="242"/>
      <c r="G595" s="242"/>
      <c r="H595" s="65"/>
      <c r="I595" s="65"/>
      <c r="J595" s="176"/>
    </row>
    <row r="596" spans="2:10">
      <c r="B596" s="84"/>
      <c r="C596" s="65"/>
      <c r="D596" s="65"/>
      <c r="E596" s="65"/>
      <c r="F596" s="242"/>
      <c r="G596" s="242"/>
      <c r="H596" s="65"/>
      <c r="I596" s="65"/>
      <c r="J596" s="176"/>
    </row>
    <row r="597" spans="2:10">
      <c r="B597" s="84"/>
      <c r="C597" s="65"/>
      <c r="D597" s="65"/>
      <c r="E597" s="65"/>
      <c r="F597" s="242"/>
      <c r="G597" s="242"/>
      <c r="H597" s="65"/>
      <c r="I597" s="65"/>
      <c r="J597" s="176"/>
    </row>
    <row r="598" spans="2:10">
      <c r="B598" s="84"/>
      <c r="C598" s="65"/>
      <c r="D598" s="65"/>
      <c r="E598" s="65"/>
      <c r="F598" s="242"/>
      <c r="G598" s="242"/>
      <c r="H598" s="65"/>
      <c r="I598" s="65"/>
      <c r="J598" s="176"/>
    </row>
    <row r="599" spans="2:10">
      <c r="B599" s="84"/>
      <c r="C599" s="65"/>
      <c r="D599" s="65"/>
      <c r="E599" s="65"/>
      <c r="F599" s="242"/>
      <c r="G599" s="242"/>
      <c r="H599" s="65"/>
      <c r="I599" s="65"/>
      <c r="J599" s="176"/>
    </row>
    <row r="600" spans="2:10">
      <c r="B600" s="84"/>
      <c r="C600" s="65"/>
      <c r="D600" s="65"/>
      <c r="E600" s="65"/>
      <c r="F600" s="242"/>
      <c r="G600" s="242"/>
      <c r="H600" s="65"/>
      <c r="I600" s="65"/>
      <c r="J600" s="176"/>
    </row>
    <row r="601" spans="2:10">
      <c r="B601" s="84"/>
      <c r="C601" s="65"/>
      <c r="D601" s="65"/>
      <c r="E601" s="65"/>
      <c r="F601" s="242"/>
      <c r="G601" s="242"/>
      <c r="H601" s="65"/>
      <c r="I601" s="65"/>
      <c r="J601" s="176"/>
    </row>
    <row r="602" spans="2:10">
      <c r="B602" s="84"/>
      <c r="C602" s="65"/>
      <c r="D602" s="65"/>
      <c r="E602" s="65"/>
      <c r="F602" s="242"/>
      <c r="G602" s="242"/>
      <c r="H602" s="65"/>
      <c r="I602" s="65"/>
      <c r="J602" s="176"/>
    </row>
    <row r="603" spans="2:10">
      <c r="B603" s="84"/>
      <c r="C603" s="65"/>
      <c r="D603" s="65"/>
      <c r="E603" s="65"/>
      <c r="F603" s="242"/>
      <c r="G603" s="242"/>
      <c r="H603" s="65"/>
      <c r="I603" s="65"/>
      <c r="J603" s="176"/>
    </row>
    <row r="604" spans="2:10">
      <c r="B604" s="84"/>
      <c r="C604" s="65"/>
      <c r="D604" s="65"/>
      <c r="E604" s="65"/>
      <c r="F604" s="242"/>
      <c r="G604" s="242"/>
      <c r="H604" s="65"/>
      <c r="I604" s="65"/>
      <c r="J604" s="176"/>
    </row>
    <row r="605" spans="2:10">
      <c r="B605" s="84"/>
      <c r="C605" s="65"/>
      <c r="D605" s="65"/>
      <c r="E605" s="65"/>
      <c r="F605" s="242"/>
      <c r="G605" s="242"/>
      <c r="H605" s="65"/>
      <c r="I605" s="65"/>
      <c r="J605" s="176"/>
    </row>
    <row r="606" spans="2:10">
      <c r="B606" s="84"/>
      <c r="C606" s="65"/>
      <c r="D606" s="65"/>
      <c r="E606" s="65"/>
      <c r="F606" s="242"/>
      <c r="G606" s="242"/>
      <c r="H606" s="65"/>
      <c r="I606" s="65"/>
      <c r="J606" s="176"/>
    </row>
    <row r="607" spans="2:10">
      <c r="B607" s="84"/>
      <c r="C607" s="65"/>
      <c r="D607" s="65"/>
      <c r="E607" s="65"/>
      <c r="F607" s="242"/>
      <c r="G607" s="242"/>
      <c r="H607" s="65"/>
      <c r="I607" s="65"/>
      <c r="J607" s="176"/>
    </row>
    <row r="608" spans="2:10">
      <c r="B608" s="84"/>
      <c r="C608" s="65"/>
      <c r="D608" s="65"/>
      <c r="E608" s="65"/>
      <c r="F608" s="242"/>
      <c r="G608" s="242"/>
      <c r="H608" s="65"/>
      <c r="I608" s="65"/>
      <c r="J608" s="176"/>
    </row>
    <row r="609" spans="2:10">
      <c r="B609" s="84"/>
      <c r="C609" s="65"/>
      <c r="D609" s="65"/>
      <c r="E609" s="65"/>
      <c r="F609" s="242"/>
      <c r="G609" s="242"/>
      <c r="H609" s="65"/>
      <c r="I609" s="65"/>
      <c r="J609" s="176"/>
    </row>
    <row r="610" spans="2:10">
      <c r="B610" s="84"/>
      <c r="C610" s="65"/>
      <c r="D610" s="65"/>
      <c r="E610" s="65"/>
      <c r="F610" s="242"/>
      <c r="G610" s="242"/>
      <c r="H610" s="65"/>
      <c r="I610" s="65"/>
      <c r="J610" s="176"/>
    </row>
    <row r="611" spans="2:10">
      <c r="B611" s="84"/>
      <c r="C611" s="65"/>
      <c r="D611" s="65"/>
      <c r="E611" s="65"/>
      <c r="F611" s="242"/>
      <c r="G611" s="242"/>
      <c r="H611" s="65"/>
      <c r="I611" s="65"/>
      <c r="J611" s="176"/>
    </row>
    <row r="612" spans="2:10">
      <c r="B612" s="84"/>
      <c r="C612" s="65"/>
      <c r="D612" s="65"/>
      <c r="E612" s="65"/>
      <c r="F612" s="242"/>
      <c r="G612" s="242"/>
      <c r="H612" s="65"/>
      <c r="I612" s="65"/>
      <c r="J612" s="176"/>
    </row>
    <row r="613" spans="2:10">
      <c r="B613" s="84"/>
      <c r="C613" s="65"/>
      <c r="D613" s="65"/>
      <c r="E613" s="65"/>
      <c r="F613" s="242"/>
      <c r="G613" s="242"/>
      <c r="H613" s="65"/>
      <c r="I613" s="65"/>
      <c r="J613" s="176"/>
    </row>
    <row r="614" spans="2:10">
      <c r="B614" s="84"/>
      <c r="C614" s="65"/>
      <c r="D614" s="65"/>
      <c r="E614" s="65"/>
      <c r="F614" s="242"/>
      <c r="G614" s="242"/>
      <c r="H614" s="65"/>
      <c r="I614" s="65"/>
      <c r="J614" s="176"/>
    </row>
    <row r="615" spans="2:10">
      <c r="B615" s="84"/>
      <c r="C615" s="65"/>
      <c r="D615" s="65"/>
      <c r="E615" s="65"/>
      <c r="F615" s="242"/>
      <c r="G615" s="242"/>
      <c r="H615" s="65"/>
      <c r="I615" s="65"/>
      <c r="J615" s="176"/>
    </row>
    <row r="616" spans="2:10">
      <c r="B616" s="84"/>
      <c r="C616" s="65"/>
      <c r="D616" s="65"/>
      <c r="E616" s="65"/>
      <c r="F616" s="242"/>
      <c r="G616" s="242"/>
      <c r="H616" s="65"/>
      <c r="I616" s="65"/>
      <c r="J616" s="176"/>
    </row>
    <row r="617" spans="2:10">
      <c r="B617" s="84"/>
      <c r="C617" s="65"/>
      <c r="D617" s="65"/>
      <c r="E617" s="65"/>
      <c r="F617" s="242"/>
      <c r="G617" s="242"/>
      <c r="H617" s="65"/>
      <c r="I617" s="65"/>
      <c r="J617" s="176"/>
    </row>
    <row r="618" spans="2:10">
      <c r="B618" s="84"/>
      <c r="C618" s="65"/>
      <c r="D618" s="65"/>
      <c r="E618" s="65"/>
      <c r="F618" s="242"/>
      <c r="G618" s="242"/>
      <c r="H618" s="65"/>
      <c r="I618" s="65"/>
      <c r="J618" s="176"/>
    </row>
    <row r="619" spans="2:10">
      <c r="B619" s="84"/>
      <c r="C619" s="65"/>
      <c r="D619" s="65"/>
      <c r="E619" s="65"/>
      <c r="F619" s="242"/>
      <c r="G619" s="242"/>
      <c r="H619" s="65"/>
      <c r="I619" s="65"/>
      <c r="J619" s="176"/>
    </row>
    <row r="620" spans="2:10">
      <c r="B620" s="84"/>
      <c r="C620" s="65"/>
      <c r="D620" s="65"/>
      <c r="E620" s="65"/>
      <c r="F620" s="242"/>
      <c r="G620" s="242"/>
      <c r="H620" s="65"/>
      <c r="I620" s="65"/>
      <c r="J620" s="176"/>
    </row>
    <row r="621" spans="2:10">
      <c r="B621" s="84"/>
      <c r="C621" s="65"/>
      <c r="D621" s="65"/>
      <c r="E621" s="65"/>
      <c r="F621" s="242"/>
      <c r="G621" s="242"/>
      <c r="H621" s="65"/>
      <c r="I621" s="65"/>
      <c r="J621" s="176"/>
    </row>
    <row r="622" spans="2:10">
      <c r="B622" s="84"/>
      <c r="C622" s="65"/>
      <c r="D622" s="65"/>
      <c r="E622" s="65"/>
      <c r="F622" s="242"/>
      <c r="G622" s="242"/>
      <c r="H622" s="65"/>
      <c r="I622" s="65"/>
      <c r="J622" s="176"/>
    </row>
    <row r="623" spans="2:10">
      <c r="B623" s="84"/>
      <c r="C623" s="65"/>
      <c r="D623" s="65"/>
      <c r="E623" s="65"/>
      <c r="F623" s="242"/>
      <c r="G623" s="242"/>
      <c r="H623" s="65"/>
      <c r="I623" s="65"/>
      <c r="J623" s="176"/>
    </row>
    <row r="624" spans="2:10">
      <c r="B624" s="84"/>
      <c r="C624" s="65"/>
      <c r="D624" s="65"/>
      <c r="E624" s="65"/>
      <c r="F624" s="242"/>
      <c r="G624" s="242"/>
      <c r="H624" s="65"/>
      <c r="I624" s="65"/>
      <c r="J624" s="176"/>
    </row>
    <row r="625" spans="2:10">
      <c r="B625" s="84"/>
      <c r="C625" s="65"/>
      <c r="D625" s="65"/>
      <c r="E625" s="65"/>
      <c r="F625" s="242"/>
      <c r="G625" s="242"/>
      <c r="H625" s="65"/>
      <c r="I625" s="65"/>
      <c r="J625" s="176"/>
    </row>
    <row r="626" spans="2:10">
      <c r="B626" s="84"/>
      <c r="C626" s="65"/>
      <c r="D626" s="65"/>
      <c r="E626" s="65"/>
      <c r="F626" s="242"/>
      <c r="G626" s="242"/>
      <c r="H626" s="65"/>
      <c r="I626" s="65"/>
      <c r="J626" s="176"/>
    </row>
    <row r="627" spans="2:10">
      <c r="B627" s="84"/>
      <c r="C627" s="65"/>
      <c r="D627" s="65"/>
      <c r="E627" s="65"/>
      <c r="F627" s="242"/>
      <c r="G627" s="242"/>
      <c r="H627" s="65"/>
      <c r="I627" s="65"/>
      <c r="J627" s="176"/>
    </row>
    <row r="628" spans="2:10">
      <c r="B628" s="84"/>
      <c r="C628" s="65"/>
      <c r="D628" s="65"/>
      <c r="E628" s="65"/>
      <c r="F628" s="242"/>
      <c r="G628" s="242"/>
      <c r="H628" s="65"/>
      <c r="I628" s="65"/>
      <c r="J628" s="176"/>
    </row>
    <row r="629" spans="2:10">
      <c r="B629" s="84"/>
      <c r="C629" s="65"/>
      <c r="D629" s="65"/>
      <c r="E629" s="65"/>
      <c r="F629" s="242"/>
      <c r="G629" s="242"/>
      <c r="H629" s="65"/>
      <c r="I629" s="65"/>
      <c r="J629" s="176"/>
    </row>
    <row r="630" spans="2:10">
      <c r="B630" s="84"/>
      <c r="C630" s="65"/>
      <c r="D630" s="65"/>
      <c r="E630" s="65"/>
      <c r="F630" s="242"/>
      <c r="G630" s="242"/>
      <c r="H630" s="65"/>
      <c r="I630" s="65"/>
      <c r="J630" s="176"/>
    </row>
    <row r="631" spans="2:10">
      <c r="B631" s="84"/>
      <c r="C631" s="65"/>
      <c r="D631" s="65"/>
      <c r="E631" s="65"/>
      <c r="F631" s="242"/>
      <c r="G631" s="242"/>
      <c r="H631" s="65"/>
      <c r="I631" s="65"/>
      <c r="J631" s="176"/>
    </row>
    <row r="632" spans="2:10">
      <c r="B632" s="84"/>
      <c r="C632" s="65"/>
      <c r="D632" s="65"/>
      <c r="E632" s="65"/>
      <c r="F632" s="242"/>
      <c r="G632" s="242"/>
      <c r="H632" s="65"/>
      <c r="I632" s="65"/>
      <c r="J632" s="176"/>
    </row>
    <row r="633" spans="2:10">
      <c r="B633" s="84"/>
      <c r="C633" s="65"/>
      <c r="D633" s="65"/>
      <c r="E633" s="65"/>
      <c r="F633" s="242"/>
      <c r="G633" s="242"/>
      <c r="H633" s="65"/>
      <c r="I633" s="65"/>
      <c r="J633" s="176"/>
    </row>
    <row r="634" spans="2:10">
      <c r="B634" s="84"/>
      <c r="C634" s="65"/>
      <c r="D634" s="65"/>
      <c r="E634" s="65"/>
      <c r="F634" s="242"/>
      <c r="G634" s="242"/>
      <c r="H634" s="65"/>
      <c r="I634" s="65"/>
      <c r="J634" s="176"/>
    </row>
    <row r="635" spans="2:10">
      <c r="B635" s="84"/>
      <c r="C635" s="65"/>
      <c r="D635" s="65"/>
      <c r="E635" s="65"/>
      <c r="F635" s="242"/>
      <c r="G635" s="242"/>
      <c r="H635" s="65"/>
      <c r="I635" s="65"/>
      <c r="J635" s="176"/>
    </row>
    <row r="636" spans="2:10">
      <c r="B636" s="84"/>
      <c r="C636" s="65"/>
      <c r="D636" s="65"/>
      <c r="E636" s="65"/>
      <c r="F636" s="242"/>
      <c r="G636" s="242"/>
      <c r="H636" s="65"/>
      <c r="I636" s="65"/>
      <c r="J636" s="176"/>
    </row>
    <row r="637" spans="2:10">
      <c r="B637" s="84"/>
      <c r="C637" s="65"/>
      <c r="D637" s="65"/>
      <c r="E637" s="65"/>
      <c r="F637" s="242"/>
      <c r="G637" s="242"/>
      <c r="H637" s="65"/>
      <c r="I637" s="65"/>
      <c r="J637" s="176"/>
    </row>
    <row r="638" spans="2:10">
      <c r="B638" s="84"/>
      <c r="C638" s="65"/>
      <c r="D638" s="65"/>
      <c r="E638" s="65"/>
      <c r="F638" s="242"/>
      <c r="G638" s="242"/>
      <c r="H638" s="65"/>
      <c r="I638" s="65"/>
      <c r="J638" s="176"/>
    </row>
    <row r="639" spans="2:10">
      <c r="B639" s="84"/>
      <c r="C639" s="65"/>
      <c r="D639" s="65"/>
      <c r="E639" s="65"/>
      <c r="F639" s="242"/>
      <c r="G639" s="242"/>
      <c r="H639" s="65"/>
      <c r="I639" s="65"/>
      <c r="J639" s="176"/>
    </row>
    <row r="640" spans="2:10">
      <c r="B640" s="84"/>
      <c r="C640" s="65"/>
      <c r="D640" s="65"/>
      <c r="E640" s="65"/>
      <c r="F640" s="242"/>
      <c r="G640" s="242"/>
      <c r="H640" s="65"/>
      <c r="I640" s="65"/>
      <c r="J640" s="176"/>
    </row>
    <row r="641" spans="2:10">
      <c r="B641" s="84"/>
      <c r="C641" s="65"/>
      <c r="D641" s="65"/>
      <c r="E641" s="65"/>
      <c r="F641" s="242"/>
      <c r="G641" s="242"/>
      <c r="H641" s="65"/>
      <c r="I641" s="65"/>
      <c r="J641" s="176"/>
    </row>
    <row r="642" spans="2:10">
      <c r="B642" s="84"/>
      <c r="C642" s="65"/>
      <c r="D642" s="65"/>
      <c r="E642" s="65"/>
      <c r="F642" s="242"/>
      <c r="G642" s="242"/>
      <c r="H642" s="65"/>
      <c r="I642" s="65"/>
      <c r="J642" s="176"/>
    </row>
    <row r="643" spans="2:10">
      <c r="B643" s="84"/>
      <c r="C643" s="65"/>
      <c r="D643" s="65"/>
      <c r="E643" s="65"/>
      <c r="F643" s="242"/>
      <c r="G643" s="242"/>
      <c r="H643" s="65"/>
      <c r="I643" s="65"/>
      <c r="J643" s="176"/>
    </row>
    <row r="644" spans="2:10">
      <c r="B644" s="84"/>
      <c r="C644" s="65"/>
      <c r="D644" s="65"/>
      <c r="E644" s="65"/>
      <c r="F644" s="242"/>
      <c r="G644" s="242"/>
      <c r="H644" s="65"/>
      <c r="I644" s="65"/>
      <c r="J644" s="176"/>
    </row>
    <row r="645" spans="2:10">
      <c r="B645" s="84"/>
      <c r="C645" s="65"/>
      <c r="D645" s="65"/>
      <c r="E645" s="65"/>
      <c r="F645" s="242"/>
      <c r="G645" s="242"/>
      <c r="H645" s="65"/>
      <c r="I645" s="65"/>
      <c r="J645" s="176"/>
    </row>
    <row r="646" spans="2:10">
      <c r="B646" s="84"/>
      <c r="C646" s="65"/>
      <c r="D646" s="65"/>
      <c r="E646" s="65"/>
      <c r="F646" s="242"/>
      <c r="G646" s="242"/>
      <c r="H646" s="65"/>
      <c r="I646" s="65"/>
      <c r="J646" s="176"/>
    </row>
    <row r="647" spans="2:10">
      <c r="B647" s="84"/>
      <c r="C647" s="65"/>
      <c r="D647" s="65"/>
      <c r="E647" s="65"/>
      <c r="F647" s="242"/>
      <c r="G647" s="242"/>
      <c r="H647" s="65"/>
      <c r="I647" s="65"/>
      <c r="J647" s="176"/>
    </row>
    <row r="648" spans="2:10">
      <c r="B648" s="84"/>
      <c r="C648" s="65"/>
      <c r="D648" s="65"/>
      <c r="E648" s="65"/>
      <c r="F648" s="242"/>
      <c r="G648" s="242"/>
      <c r="H648" s="65"/>
      <c r="I648" s="65"/>
      <c r="J648" s="176"/>
    </row>
    <row r="649" spans="2:10">
      <c r="B649" s="84"/>
      <c r="C649" s="65"/>
      <c r="D649" s="65"/>
      <c r="E649" s="65"/>
      <c r="F649" s="242"/>
      <c r="G649" s="242"/>
      <c r="H649" s="65"/>
      <c r="I649" s="65"/>
      <c r="J649" s="176"/>
    </row>
    <row r="650" spans="2:10">
      <c r="B650" s="84"/>
      <c r="C650" s="65"/>
      <c r="D650" s="65"/>
      <c r="E650" s="65"/>
      <c r="F650" s="242"/>
      <c r="G650" s="242"/>
      <c r="H650" s="65"/>
      <c r="I650" s="65"/>
      <c r="J650" s="176"/>
    </row>
    <row r="651" spans="2:10">
      <c r="B651" s="84"/>
      <c r="C651" s="65"/>
      <c r="D651" s="65"/>
      <c r="E651" s="65"/>
      <c r="F651" s="242"/>
      <c r="G651" s="242"/>
      <c r="H651" s="65"/>
      <c r="I651" s="65"/>
      <c r="J651" s="176"/>
    </row>
    <row r="652" spans="2:10">
      <c r="B652" s="84"/>
      <c r="C652" s="65"/>
      <c r="D652" s="65"/>
      <c r="E652" s="65"/>
      <c r="F652" s="242"/>
      <c r="G652" s="242"/>
      <c r="H652" s="65"/>
      <c r="I652" s="65"/>
      <c r="J652" s="176"/>
    </row>
    <row r="653" spans="2:10">
      <c r="B653" s="84"/>
      <c r="C653" s="65"/>
      <c r="D653" s="65"/>
      <c r="E653" s="65"/>
      <c r="F653" s="242"/>
      <c r="G653" s="242"/>
      <c r="H653" s="65"/>
      <c r="I653" s="65"/>
      <c r="J653" s="176"/>
    </row>
    <row r="654" spans="2:10">
      <c r="B654" s="84"/>
      <c r="C654" s="65"/>
      <c r="D654" s="65"/>
      <c r="E654" s="65"/>
      <c r="F654" s="242"/>
      <c r="G654" s="242"/>
      <c r="H654" s="65"/>
      <c r="I654" s="65"/>
      <c r="J654" s="176"/>
    </row>
    <row r="655" spans="2:10">
      <c r="B655" s="84"/>
      <c r="C655" s="65"/>
      <c r="D655" s="65"/>
      <c r="E655" s="65"/>
      <c r="F655" s="242"/>
      <c r="G655" s="242"/>
      <c r="H655" s="65"/>
      <c r="I655" s="65"/>
      <c r="J655" s="176"/>
    </row>
    <row r="656" spans="2:10">
      <c r="B656" s="84"/>
      <c r="C656" s="65"/>
      <c r="D656" s="65"/>
      <c r="E656" s="65"/>
      <c r="F656" s="242"/>
      <c r="G656" s="242"/>
      <c r="H656" s="65"/>
      <c r="I656" s="65"/>
      <c r="J656" s="176"/>
    </row>
    <row r="657" spans="2:10">
      <c r="B657" s="84"/>
      <c r="C657" s="65"/>
      <c r="D657" s="65"/>
      <c r="E657" s="65"/>
      <c r="F657" s="242"/>
      <c r="G657" s="242"/>
      <c r="H657" s="65"/>
      <c r="I657" s="65"/>
      <c r="J657" s="176"/>
    </row>
    <row r="658" spans="2:10">
      <c r="B658" s="84"/>
      <c r="C658" s="65"/>
      <c r="D658" s="65"/>
      <c r="E658" s="65"/>
      <c r="F658" s="242"/>
      <c r="G658" s="242"/>
      <c r="H658" s="65"/>
      <c r="I658" s="65"/>
      <c r="J658" s="176"/>
    </row>
    <row r="659" spans="2:10">
      <c r="B659" s="84"/>
      <c r="C659" s="65"/>
      <c r="D659" s="65"/>
      <c r="E659" s="65"/>
      <c r="F659" s="242"/>
      <c r="G659" s="242"/>
      <c r="H659" s="65"/>
      <c r="I659" s="65"/>
      <c r="J659" s="176"/>
    </row>
    <row r="660" spans="2:10">
      <c r="B660" s="84"/>
      <c r="C660" s="65"/>
      <c r="D660" s="65"/>
      <c r="E660" s="65"/>
      <c r="F660" s="242"/>
      <c r="G660" s="242"/>
      <c r="H660" s="65"/>
      <c r="I660" s="65"/>
      <c r="J660" s="176"/>
    </row>
    <row r="661" spans="2:10">
      <c r="B661" s="84"/>
      <c r="C661" s="65"/>
      <c r="D661" s="65"/>
      <c r="E661" s="65"/>
      <c r="F661" s="242"/>
      <c r="G661" s="242"/>
      <c r="H661" s="65"/>
      <c r="I661" s="65"/>
      <c r="J661" s="176"/>
    </row>
    <row r="662" spans="2:10">
      <c r="B662" s="84"/>
      <c r="C662" s="65"/>
      <c r="D662" s="65"/>
      <c r="E662" s="65"/>
      <c r="F662" s="242"/>
      <c r="G662" s="242"/>
      <c r="H662" s="65"/>
      <c r="I662" s="65"/>
      <c r="J662" s="176"/>
    </row>
    <row r="663" spans="2:10">
      <c r="B663" s="84"/>
      <c r="C663" s="65"/>
      <c r="D663" s="65"/>
      <c r="E663" s="65"/>
      <c r="F663" s="242"/>
      <c r="G663" s="242"/>
      <c r="H663" s="65"/>
      <c r="I663" s="65"/>
      <c r="J663" s="176"/>
    </row>
    <row r="664" spans="2:10">
      <c r="B664" s="84"/>
      <c r="C664" s="65"/>
      <c r="D664" s="65"/>
      <c r="E664" s="65"/>
      <c r="F664" s="242"/>
      <c r="G664" s="242"/>
      <c r="H664" s="65"/>
      <c r="I664" s="65"/>
      <c r="J664" s="176"/>
    </row>
    <row r="665" spans="2:10">
      <c r="B665" s="84"/>
      <c r="C665" s="65"/>
      <c r="D665" s="65"/>
      <c r="E665" s="65"/>
      <c r="F665" s="242"/>
      <c r="G665" s="242"/>
      <c r="H665" s="65"/>
      <c r="I665" s="65"/>
      <c r="J665" s="176"/>
    </row>
    <row r="666" spans="2:10">
      <c r="B666" s="84"/>
      <c r="C666" s="65"/>
      <c r="D666" s="65"/>
      <c r="E666" s="65"/>
      <c r="F666" s="242"/>
      <c r="G666" s="242"/>
      <c r="H666" s="65"/>
      <c r="I666" s="65"/>
      <c r="J666" s="176"/>
    </row>
    <row r="667" spans="2:10">
      <c r="B667" s="84"/>
      <c r="C667" s="65"/>
      <c r="D667" s="65"/>
      <c r="E667" s="65"/>
      <c r="F667" s="242"/>
      <c r="G667" s="242"/>
      <c r="H667" s="65"/>
      <c r="I667" s="65"/>
      <c r="J667" s="176"/>
    </row>
    <row r="668" spans="2:10">
      <c r="B668" s="84"/>
      <c r="C668" s="65"/>
      <c r="D668" s="65"/>
      <c r="E668" s="65"/>
      <c r="F668" s="242"/>
      <c r="G668" s="242"/>
      <c r="H668" s="65"/>
      <c r="I668" s="65"/>
      <c r="J668" s="176"/>
    </row>
    <row r="669" spans="2:10">
      <c r="B669" s="84"/>
      <c r="C669" s="65"/>
      <c r="D669" s="65"/>
      <c r="E669" s="65"/>
      <c r="F669" s="242"/>
      <c r="G669" s="242"/>
      <c r="H669" s="65"/>
      <c r="I669" s="65"/>
      <c r="J669" s="176"/>
    </row>
    <row r="670" spans="2:10">
      <c r="B670" s="84"/>
      <c r="C670" s="65"/>
      <c r="D670" s="65"/>
      <c r="E670" s="65"/>
      <c r="F670" s="242"/>
      <c r="G670" s="242"/>
      <c r="H670" s="65"/>
      <c r="I670" s="65"/>
      <c r="J670" s="176"/>
    </row>
    <row r="671" spans="2:10">
      <c r="B671" s="84"/>
      <c r="C671" s="65"/>
      <c r="D671" s="65"/>
      <c r="E671" s="65"/>
      <c r="F671" s="242"/>
      <c r="G671" s="242"/>
      <c r="H671" s="65"/>
      <c r="I671" s="65"/>
      <c r="J671" s="176"/>
    </row>
    <row r="672" spans="2:10">
      <c r="B672" s="84"/>
      <c r="C672" s="65"/>
      <c r="D672" s="65"/>
      <c r="E672" s="65"/>
      <c r="F672" s="242"/>
      <c r="G672" s="242"/>
      <c r="H672" s="65"/>
      <c r="I672" s="65"/>
      <c r="J672" s="176"/>
    </row>
    <row r="673" spans="2:10">
      <c r="B673" s="84"/>
      <c r="C673" s="65"/>
      <c r="D673" s="65"/>
      <c r="E673" s="65"/>
      <c r="F673" s="242"/>
      <c r="G673" s="242"/>
      <c r="H673" s="65"/>
      <c r="I673" s="65"/>
      <c r="J673" s="176"/>
    </row>
    <row r="674" spans="2:10">
      <c r="B674" s="84"/>
      <c r="C674" s="65"/>
      <c r="D674" s="65"/>
      <c r="E674" s="65"/>
      <c r="F674" s="242"/>
      <c r="G674" s="242"/>
      <c r="H674" s="65"/>
      <c r="I674" s="65"/>
      <c r="J674" s="176"/>
    </row>
    <row r="675" spans="2:10">
      <c r="B675" s="84"/>
      <c r="C675" s="65"/>
      <c r="D675" s="65"/>
      <c r="E675" s="65"/>
      <c r="F675" s="242"/>
      <c r="G675" s="242"/>
      <c r="H675" s="65"/>
      <c r="I675" s="65"/>
      <c r="J675" s="176"/>
    </row>
    <row r="676" spans="2:10">
      <c r="B676" s="84"/>
      <c r="C676" s="65"/>
      <c r="D676" s="65"/>
      <c r="E676" s="65"/>
      <c r="F676" s="242"/>
      <c r="G676" s="242"/>
      <c r="H676" s="65"/>
      <c r="I676" s="65"/>
      <c r="J676" s="176"/>
    </row>
    <row r="677" spans="2:10">
      <c r="B677" s="84"/>
      <c r="C677" s="65"/>
      <c r="D677" s="65"/>
      <c r="E677" s="65"/>
      <c r="F677" s="242"/>
      <c r="G677" s="242"/>
      <c r="H677" s="65"/>
      <c r="I677" s="65"/>
      <c r="J677" s="176"/>
    </row>
    <row r="678" spans="2:10">
      <c r="B678" s="84"/>
      <c r="C678" s="65"/>
      <c r="D678" s="65"/>
      <c r="E678" s="65"/>
      <c r="F678" s="242"/>
      <c r="G678" s="242"/>
      <c r="H678" s="65"/>
      <c r="I678" s="65"/>
      <c r="J678" s="176"/>
    </row>
    <row r="679" spans="2:10">
      <c r="B679" s="84"/>
      <c r="C679" s="65"/>
      <c r="D679" s="65"/>
      <c r="E679" s="65"/>
      <c r="F679" s="242"/>
      <c r="G679" s="242"/>
      <c r="H679" s="65"/>
      <c r="I679" s="65"/>
      <c r="J679" s="176"/>
    </row>
    <row r="680" spans="2:10">
      <c r="B680" s="84"/>
      <c r="C680" s="65"/>
      <c r="D680" s="65"/>
      <c r="E680" s="65"/>
      <c r="F680" s="242"/>
      <c r="G680" s="242"/>
      <c r="H680" s="65"/>
      <c r="I680" s="65"/>
      <c r="J680" s="176"/>
    </row>
    <row r="681" spans="2:10">
      <c r="B681" s="84"/>
      <c r="C681" s="65"/>
      <c r="D681" s="65"/>
      <c r="E681" s="65"/>
      <c r="F681" s="242"/>
      <c r="G681" s="242"/>
      <c r="H681" s="65"/>
      <c r="I681" s="65"/>
      <c r="J681" s="176"/>
    </row>
    <row r="682" spans="2:10">
      <c r="B682" s="84"/>
      <c r="C682" s="65"/>
      <c r="D682" s="65"/>
      <c r="E682" s="65"/>
      <c r="F682" s="242"/>
      <c r="G682" s="242"/>
      <c r="H682" s="65"/>
      <c r="I682" s="65"/>
      <c r="J682" s="176"/>
    </row>
    <row r="683" spans="2:10">
      <c r="B683" s="84"/>
      <c r="C683" s="65"/>
      <c r="D683" s="65"/>
      <c r="E683" s="65"/>
      <c r="F683" s="242"/>
      <c r="G683" s="242"/>
      <c r="H683" s="65"/>
      <c r="I683" s="65"/>
      <c r="J683" s="176"/>
    </row>
    <row r="684" spans="2:10">
      <c r="B684" s="84"/>
      <c r="C684" s="65"/>
      <c r="D684" s="65"/>
      <c r="E684" s="65"/>
      <c r="F684" s="242"/>
      <c r="G684" s="242"/>
      <c r="H684" s="65"/>
      <c r="I684" s="65"/>
      <c r="J684" s="176"/>
    </row>
    <row r="685" spans="2:10">
      <c r="B685" s="84"/>
      <c r="C685" s="65"/>
      <c r="D685" s="65"/>
      <c r="E685" s="65"/>
      <c r="F685" s="242"/>
      <c r="G685" s="242"/>
      <c r="H685" s="65"/>
      <c r="I685" s="65"/>
      <c r="J685" s="176"/>
    </row>
    <row r="686" spans="2:10">
      <c r="B686" s="84"/>
      <c r="C686" s="65"/>
      <c r="D686" s="65"/>
      <c r="E686" s="65"/>
      <c r="F686" s="242"/>
      <c r="G686" s="242"/>
      <c r="H686" s="65"/>
      <c r="I686" s="65"/>
      <c r="J686" s="176"/>
    </row>
    <row r="687" spans="2:10">
      <c r="B687" s="84"/>
      <c r="C687" s="65"/>
      <c r="D687" s="65"/>
      <c r="E687" s="65"/>
      <c r="F687" s="242"/>
      <c r="G687" s="242"/>
      <c r="H687" s="65"/>
      <c r="I687" s="65"/>
      <c r="J687" s="176"/>
    </row>
    <row r="688" spans="2:10">
      <c r="B688" s="84"/>
      <c r="C688" s="65"/>
      <c r="D688" s="65"/>
      <c r="E688" s="65"/>
      <c r="F688" s="242"/>
      <c r="G688" s="242"/>
      <c r="H688" s="65"/>
      <c r="I688" s="65"/>
      <c r="J688" s="176"/>
    </row>
    <row r="689" spans="2:10">
      <c r="B689" s="84"/>
      <c r="C689" s="65"/>
      <c r="D689" s="65"/>
      <c r="E689" s="65"/>
      <c r="F689" s="242"/>
      <c r="G689" s="242"/>
      <c r="H689" s="65"/>
      <c r="I689" s="65"/>
      <c r="J689" s="176"/>
    </row>
    <row r="690" spans="2:10">
      <c r="B690" s="84"/>
      <c r="C690" s="65"/>
      <c r="D690" s="65"/>
      <c r="E690" s="65"/>
      <c r="F690" s="242"/>
      <c r="G690" s="242"/>
      <c r="H690" s="65"/>
      <c r="I690" s="65"/>
      <c r="J690" s="176"/>
    </row>
    <row r="691" spans="2:10">
      <c r="B691" s="84"/>
      <c r="C691" s="65"/>
      <c r="D691" s="65"/>
      <c r="E691" s="65"/>
      <c r="F691" s="242"/>
      <c r="G691" s="242"/>
      <c r="H691" s="65"/>
      <c r="I691" s="65"/>
      <c r="J691" s="176"/>
    </row>
    <row r="692" spans="2:10">
      <c r="B692" s="84"/>
      <c r="C692" s="65"/>
      <c r="D692" s="65"/>
      <c r="E692" s="65"/>
      <c r="F692" s="242"/>
      <c r="G692" s="242"/>
      <c r="H692" s="65"/>
      <c r="I692" s="65"/>
      <c r="J692" s="176"/>
    </row>
    <row r="693" spans="2:10">
      <c r="B693" s="84"/>
      <c r="C693" s="65"/>
      <c r="D693" s="65"/>
      <c r="E693" s="65"/>
      <c r="F693" s="242"/>
      <c r="G693" s="242"/>
      <c r="H693" s="65"/>
      <c r="I693" s="65"/>
      <c r="J693" s="176"/>
    </row>
    <row r="694" spans="2:10">
      <c r="B694" s="84"/>
      <c r="C694" s="65"/>
      <c r="D694" s="65"/>
      <c r="E694" s="65"/>
      <c r="F694" s="242"/>
      <c r="G694" s="242"/>
      <c r="H694" s="65"/>
      <c r="I694" s="65"/>
      <c r="J694" s="176"/>
    </row>
    <row r="695" spans="2:10">
      <c r="B695" s="84"/>
      <c r="C695" s="65"/>
      <c r="D695" s="65"/>
      <c r="E695" s="65"/>
      <c r="F695" s="242"/>
      <c r="G695" s="242"/>
      <c r="H695" s="65"/>
      <c r="I695" s="65"/>
      <c r="J695" s="176"/>
    </row>
    <row r="696" spans="2:10">
      <c r="B696" s="84"/>
      <c r="C696" s="65"/>
      <c r="D696" s="65"/>
      <c r="E696" s="65"/>
      <c r="F696" s="242"/>
      <c r="G696" s="242"/>
      <c r="H696" s="65"/>
      <c r="I696" s="65"/>
      <c r="J696" s="176"/>
    </row>
    <row r="697" spans="2:10">
      <c r="B697" s="84"/>
      <c r="C697" s="65"/>
      <c r="D697" s="65"/>
      <c r="E697" s="65"/>
      <c r="F697" s="242"/>
      <c r="G697" s="242"/>
      <c r="H697" s="65"/>
      <c r="I697" s="65"/>
      <c r="J697" s="176"/>
    </row>
    <row r="698" spans="2:10">
      <c r="B698" s="84"/>
      <c r="C698" s="65"/>
      <c r="D698" s="65"/>
      <c r="E698" s="65"/>
      <c r="F698" s="242"/>
      <c r="G698" s="242"/>
      <c r="H698" s="65"/>
      <c r="I698" s="65"/>
      <c r="J698" s="176"/>
    </row>
    <row r="699" spans="2:10">
      <c r="B699" s="84"/>
      <c r="C699" s="65"/>
      <c r="D699" s="65"/>
      <c r="E699" s="65"/>
      <c r="F699" s="242"/>
      <c r="G699" s="242"/>
      <c r="H699" s="65"/>
      <c r="I699" s="65"/>
      <c r="J699" s="176"/>
    </row>
    <row r="700" spans="2:10">
      <c r="B700" s="84"/>
      <c r="C700" s="65"/>
      <c r="D700" s="65"/>
      <c r="E700" s="65"/>
      <c r="F700" s="242"/>
      <c r="G700" s="242"/>
      <c r="H700" s="65"/>
      <c r="I700" s="65"/>
      <c r="J700" s="176"/>
    </row>
    <row r="701" spans="2:10">
      <c r="B701" s="84"/>
      <c r="C701" s="65"/>
      <c r="D701" s="65"/>
      <c r="E701" s="65"/>
      <c r="F701" s="242"/>
      <c r="G701" s="242"/>
      <c r="H701" s="65"/>
      <c r="I701" s="65"/>
      <c r="J701" s="176"/>
    </row>
    <row r="702" spans="2:10">
      <c r="B702" s="84"/>
      <c r="C702" s="65"/>
      <c r="D702" s="65"/>
      <c r="E702" s="65"/>
      <c r="F702" s="242"/>
      <c r="G702" s="242"/>
      <c r="H702" s="65"/>
      <c r="I702" s="65"/>
      <c r="J702" s="176"/>
    </row>
    <row r="703" spans="2:10">
      <c r="B703" s="84"/>
      <c r="C703" s="65"/>
      <c r="D703" s="65"/>
      <c r="E703" s="65"/>
      <c r="F703" s="242"/>
      <c r="G703" s="242"/>
      <c r="H703" s="65"/>
      <c r="I703" s="65"/>
      <c r="J703" s="176"/>
    </row>
    <row r="704" spans="2:10">
      <c r="B704" s="84"/>
      <c r="C704" s="65"/>
      <c r="D704" s="65"/>
      <c r="E704" s="65"/>
      <c r="F704" s="242"/>
      <c r="G704" s="242"/>
      <c r="H704" s="65"/>
      <c r="I704" s="65"/>
      <c r="J704" s="176"/>
    </row>
    <row r="705" spans="2:10">
      <c r="B705" s="84"/>
      <c r="C705" s="65"/>
      <c r="D705" s="65"/>
      <c r="E705" s="65"/>
      <c r="F705" s="242"/>
      <c r="G705" s="242"/>
      <c r="H705" s="65"/>
      <c r="I705" s="65"/>
      <c r="J705" s="176"/>
    </row>
    <row r="706" spans="2:10">
      <c r="B706" s="84"/>
      <c r="C706" s="65"/>
      <c r="D706" s="65"/>
      <c r="E706" s="65"/>
      <c r="F706" s="242"/>
      <c r="G706" s="242"/>
      <c r="H706" s="65"/>
      <c r="I706" s="65"/>
      <c r="J706" s="176"/>
    </row>
    <row r="707" spans="2:10">
      <c r="B707" s="84"/>
      <c r="C707" s="65"/>
      <c r="D707" s="65"/>
      <c r="E707" s="65"/>
      <c r="F707" s="242"/>
      <c r="G707" s="242"/>
      <c r="H707" s="65"/>
      <c r="I707" s="65"/>
      <c r="J707" s="176"/>
    </row>
    <row r="708" spans="2:10">
      <c r="B708" s="84"/>
      <c r="C708" s="65"/>
      <c r="D708" s="65"/>
      <c r="E708" s="65"/>
      <c r="F708" s="242"/>
      <c r="G708" s="242"/>
      <c r="H708" s="65"/>
      <c r="I708" s="65"/>
      <c r="J708" s="176"/>
    </row>
    <row r="709" spans="2:10">
      <c r="B709" s="84"/>
      <c r="C709" s="65"/>
      <c r="D709" s="65"/>
      <c r="E709" s="65"/>
      <c r="F709" s="242"/>
      <c r="G709" s="242"/>
      <c r="H709" s="65"/>
      <c r="I709" s="65"/>
      <c r="J709" s="176"/>
    </row>
    <row r="710" spans="2:10">
      <c r="B710" s="84"/>
      <c r="C710" s="65"/>
      <c r="D710" s="65"/>
      <c r="E710" s="65"/>
      <c r="F710" s="242"/>
      <c r="G710" s="242"/>
      <c r="H710" s="65"/>
      <c r="I710" s="65"/>
      <c r="J710" s="176"/>
    </row>
    <row r="711" spans="2:10">
      <c r="B711" s="84"/>
      <c r="C711" s="65"/>
      <c r="D711" s="65"/>
      <c r="E711" s="65"/>
      <c r="F711" s="242"/>
      <c r="G711" s="242"/>
      <c r="H711" s="65"/>
      <c r="I711" s="65"/>
      <c r="J711" s="176"/>
    </row>
    <row r="712" spans="2:10">
      <c r="B712" s="84"/>
      <c r="C712" s="65"/>
      <c r="D712" s="65"/>
      <c r="E712" s="65"/>
      <c r="F712" s="242"/>
      <c r="G712" s="242"/>
      <c r="H712" s="65"/>
      <c r="I712" s="65"/>
      <c r="J712" s="176"/>
    </row>
    <row r="713" spans="2:10">
      <c r="B713" s="84"/>
      <c r="C713" s="65"/>
      <c r="D713" s="65"/>
      <c r="E713" s="65"/>
      <c r="F713" s="242"/>
      <c r="G713" s="242"/>
      <c r="H713" s="65"/>
      <c r="I713" s="65"/>
      <c r="J713" s="176"/>
    </row>
    <row r="714" spans="2:10">
      <c r="B714" s="84"/>
      <c r="C714" s="65"/>
      <c r="D714" s="65"/>
      <c r="E714" s="65"/>
      <c r="F714" s="242"/>
      <c r="G714" s="242"/>
      <c r="H714" s="65"/>
      <c r="I714" s="65"/>
      <c r="J714" s="176"/>
    </row>
    <row r="715" spans="2:10">
      <c r="B715" s="84"/>
      <c r="C715" s="65"/>
      <c r="D715" s="65"/>
      <c r="E715" s="65"/>
      <c r="F715" s="242"/>
      <c r="G715" s="242"/>
      <c r="H715" s="65"/>
      <c r="I715" s="65"/>
      <c r="J715" s="176"/>
    </row>
    <row r="716" spans="2:10">
      <c r="B716" s="84"/>
      <c r="C716" s="65"/>
      <c r="D716" s="65"/>
      <c r="E716" s="65"/>
      <c r="F716" s="242"/>
      <c r="G716" s="242"/>
      <c r="H716" s="65"/>
      <c r="I716" s="65"/>
      <c r="J716" s="176"/>
    </row>
    <row r="717" spans="2:10">
      <c r="B717" s="84"/>
      <c r="C717" s="65"/>
      <c r="D717" s="65"/>
      <c r="E717" s="65"/>
      <c r="F717" s="242"/>
      <c r="G717" s="242"/>
      <c r="H717" s="65"/>
      <c r="I717" s="65"/>
      <c r="J717" s="176"/>
    </row>
    <row r="718" spans="2:10">
      <c r="B718" s="84"/>
      <c r="C718" s="65"/>
      <c r="D718" s="65"/>
      <c r="E718" s="65"/>
      <c r="F718" s="242"/>
      <c r="G718" s="242"/>
      <c r="H718" s="65"/>
      <c r="I718" s="65"/>
      <c r="J718" s="176"/>
    </row>
    <row r="719" spans="2:10">
      <c r="B719" s="84"/>
      <c r="C719" s="65"/>
      <c r="D719" s="65"/>
      <c r="E719" s="65"/>
      <c r="F719" s="242"/>
      <c r="G719" s="242"/>
      <c r="H719" s="65"/>
      <c r="I719" s="65"/>
      <c r="J719" s="176"/>
    </row>
    <row r="720" spans="2:10">
      <c r="B720" s="84"/>
      <c r="C720" s="65"/>
      <c r="D720" s="65"/>
      <c r="E720" s="65"/>
      <c r="F720" s="242"/>
      <c r="G720" s="242"/>
      <c r="H720" s="65"/>
      <c r="I720" s="65"/>
      <c r="J720" s="176"/>
    </row>
    <row r="721" spans="2:10">
      <c r="B721" s="84"/>
      <c r="C721" s="65"/>
      <c r="D721" s="65"/>
      <c r="E721" s="65"/>
      <c r="F721" s="242"/>
      <c r="G721" s="242"/>
      <c r="H721" s="65"/>
      <c r="I721" s="65"/>
      <c r="J721" s="176"/>
    </row>
    <row r="722" spans="2:10">
      <c r="B722" s="84"/>
      <c r="C722" s="65"/>
      <c r="D722" s="65"/>
      <c r="E722" s="65"/>
      <c r="F722" s="242"/>
      <c r="G722" s="242"/>
      <c r="H722" s="65"/>
      <c r="I722" s="65"/>
      <c r="J722" s="176"/>
    </row>
    <row r="723" spans="2:10">
      <c r="B723" s="84"/>
      <c r="C723" s="65"/>
      <c r="D723" s="65"/>
      <c r="E723" s="65"/>
      <c r="F723" s="242"/>
      <c r="G723" s="242"/>
      <c r="H723" s="65"/>
      <c r="I723" s="65"/>
      <c r="J723" s="176"/>
    </row>
    <row r="724" spans="2:10">
      <c r="B724" s="84"/>
      <c r="C724" s="65"/>
      <c r="D724" s="65"/>
      <c r="E724" s="65"/>
      <c r="F724" s="242"/>
      <c r="G724" s="242"/>
      <c r="H724" s="65"/>
      <c r="I724" s="65"/>
      <c r="J724" s="176"/>
    </row>
    <row r="725" spans="2:10">
      <c r="B725" s="84"/>
      <c r="C725" s="65"/>
      <c r="D725" s="65"/>
      <c r="E725" s="65"/>
      <c r="F725" s="242"/>
      <c r="G725" s="242"/>
      <c r="H725" s="65"/>
      <c r="I725" s="65"/>
      <c r="J725" s="176"/>
    </row>
    <row r="726" spans="2:10">
      <c r="B726" s="84"/>
      <c r="C726" s="65"/>
      <c r="D726" s="65"/>
      <c r="E726" s="65"/>
      <c r="F726" s="242"/>
      <c r="G726" s="242"/>
      <c r="H726" s="65"/>
      <c r="I726" s="65"/>
      <c r="J726" s="176"/>
    </row>
    <row r="727" spans="2:10">
      <c r="B727" s="84"/>
      <c r="C727" s="65"/>
      <c r="D727" s="65"/>
      <c r="E727" s="65"/>
      <c r="F727" s="242"/>
      <c r="G727" s="242"/>
      <c r="H727" s="65"/>
      <c r="I727" s="65"/>
      <c r="J727" s="176"/>
    </row>
    <row r="728" spans="2:10">
      <c r="B728" s="84"/>
      <c r="C728" s="65"/>
      <c r="D728" s="65"/>
      <c r="E728" s="65"/>
      <c r="F728" s="242"/>
      <c r="G728" s="242"/>
      <c r="H728" s="65"/>
      <c r="I728" s="65"/>
      <c r="J728" s="176"/>
    </row>
    <row r="729" spans="2:10">
      <c r="B729" s="84"/>
      <c r="C729" s="65"/>
      <c r="D729" s="65"/>
      <c r="E729" s="65"/>
      <c r="F729" s="242"/>
      <c r="G729" s="242"/>
      <c r="H729" s="65"/>
      <c r="I729" s="65"/>
      <c r="J729" s="176"/>
    </row>
    <row r="730" spans="2:10">
      <c r="B730" s="84"/>
      <c r="C730" s="65"/>
      <c r="D730" s="65"/>
      <c r="E730" s="65"/>
      <c r="F730" s="242"/>
      <c r="G730" s="242"/>
      <c r="H730" s="65"/>
      <c r="I730" s="65"/>
      <c r="J730" s="176"/>
    </row>
    <row r="731" spans="2:10">
      <c r="B731" s="84"/>
      <c r="C731" s="65"/>
      <c r="D731" s="65"/>
      <c r="E731" s="65"/>
      <c r="F731" s="242"/>
      <c r="G731" s="242"/>
      <c r="H731" s="65"/>
      <c r="I731" s="65"/>
      <c r="J731" s="176"/>
    </row>
    <row r="732" spans="2:10">
      <c r="B732" s="84"/>
      <c r="C732" s="65"/>
      <c r="D732" s="65"/>
      <c r="E732" s="65"/>
      <c r="F732" s="242"/>
      <c r="G732" s="242"/>
      <c r="H732" s="65"/>
      <c r="I732" s="65"/>
      <c r="J732" s="176"/>
    </row>
    <row r="733" spans="2:10">
      <c r="B733" s="84"/>
      <c r="C733" s="65"/>
      <c r="D733" s="65"/>
      <c r="E733" s="65"/>
      <c r="F733" s="242"/>
      <c r="G733" s="242"/>
      <c r="H733" s="65"/>
      <c r="I733" s="65"/>
      <c r="J733" s="176"/>
    </row>
    <row r="734" spans="2:10">
      <c r="B734" s="84"/>
      <c r="C734" s="65"/>
      <c r="D734" s="65"/>
      <c r="E734" s="65"/>
      <c r="F734" s="242"/>
      <c r="G734" s="242"/>
      <c r="H734" s="65"/>
      <c r="I734" s="65"/>
      <c r="J734" s="176"/>
    </row>
    <row r="735" spans="2:10">
      <c r="B735" s="84"/>
      <c r="C735" s="65"/>
      <c r="D735" s="65"/>
      <c r="E735" s="65"/>
      <c r="F735" s="242"/>
      <c r="G735" s="242"/>
      <c r="H735" s="65"/>
      <c r="I735" s="65"/>
      <c r="J735" s="176"/>
    </row>
    <row r="736" spans="2:10">
      <c r="B736" s="84"/>
      <c r="C736" s="65"/>
      <c r="D736" s="65"/>
      <c r="E736" s="65"/>
      <c r="F736" s="242"/>
      <c r="G736" s="242"/>
      <c r="H736" s="65"/>
      <c r="I736" s="65"/>
      <c r="J736" s="176"/>
    </row>
    <row r="737" spans="2:10">
      <c r="B737" s="84"/>
      <c r="C737" s="65"/>
      <c r="D737" s="65"/>
      <c r="E737" s="65"/>
      <c r="F737" s="242"/>
      <c r="G737" s="242"/>
      <c r="H737" s="65"/>
      <c r="I737" s="65"/>
      <c r="J737" s="176"/>
    </row>
    <row r="738" spans="2:10">
      <c r="B738" s="84"/>
      <c r="C738" s="65"/>
      <c r="D738" s="65"/>
      <c r="E738" s="65"/>
      <c r="F738" s="242"/>
      <c r="G738" s="242"/>
      <c r="H738" s="65"/>
      <c r="I738" s="65"/>
      <c r="J738" s="176"/>
    </row>
    <row r="739" spans="2:10">
      <c r="B739" s="84"/>
      <c r="C739" s="65"/>
      <c r="D739" s="65"/>
      <c r="E739" s="65"/>
      <c r="F739" s="242"/>
      <c r="G739" s="242"/>
      <c r="H739" s="65"/>
      <c r="I739" s="65"/>
      <c r="J739" s="176"/>
    </row>
    <row r="740" spans="2:10">
      <c r="B740" s="84"/>
      <c r="C740" s="65"/>
      <c r="D740" s="65"/>
      <c r="E740" s="65"/>
      <c r="F740" s="242"/>
      <c r="G740" s="242"/>
      <c r="H740" s="65"/>
      <c r="I740" s="65"/>
      <c r="J740" s="176"/>
    </row>
    <row r="741" spans="2:10">
      <c r="B741" s="84"/>
      <c r="C741" s="65"/>
      <c r="D741" s="65"/>
      <c r="E741" s="65"/>
      <c r="F741" s="242"/>
      <c r="G741" s="242"/>
      <c r="H741" s="65"/>
      <c r="I741" s="65"/>
      <c r="J741" s="176"/>
    </row>
    <row r="742" spans="2:10">
      <c r="B742" s="84"/>
      <c r="C742" s="65"/>
      <c r="D742" s="65"/>
      <c r="E742" s="65"/>
      <c r="F742" s="242"/>
      <c r="G742" s="242"/>
      <c r="H742" s="65"/>
      <c r="I742" s="65"/>
      <c r="J742" s="176"/>
    </row>
    <row r="743" spans="2:10">
      <c r="B743" s="84"/>
      <c r="C743" s="65"/>
      <c r="D743" s="65"/>
      <c r="E743" s="65"/>
      <c r="F743" s="242"/>
      <c r="G743" s="242"/>
      <c r="H743" s="65"/>
      <c r="I743" s="65"/>
      <c r="J743" s="176"/>
    </row>
    <row r="744" spans="2:10">
      <c r="B744" s="84"/>
      <c r="C744" s="65"/>
      <c r="D744" s="65"/>
      <c r="E744" s="65"/>
      <c r="F744" s="242"/>
      <c r="G744" s="242"/>
      <c r="H744" s="65"/>
      <c r="I744" s="65"/>
      <c r="J744" s="176"/>
    </row>
    <row r="745" spans="2:10">
      <c r="B745" s="84"/>
      <c r="C745" s="65"/>
      <c r="D745" s="65"/>
      <c r="E745" s="65"/>
      <c r="F745" s="242"/>
      <c r="G745" s="242"/>
      <c r="H745" s="65"/>
      <c r="I745" s="65"/>
      <c r="J745" s="176"/>
    </row>
    <row r="746" spans="2:10">
      <c r="B746" s="84"/>
      <c r="C746" s="65"/>
      <c r="D746" s="65"/>
      <c r="E746" s="65"/>
      <c r="F746" s="242"/>
      <c r="G746" s="242"/>
      <c r="H746" s="65"/>
      <c r="I746" s="65"/>
      <c r="J746" s="176"/>
    </row>
    <row r="747" spans="2:10">
      <c r="B747" s="84"/>
      <c r="C747" s="65"/>
      <c r="D747" s="65"/>
      <c r="E747" s="65"/>
      <c r="F747" s="242"/>
      <c r="G747" s="242"/>
      <c r="H747" s="65"/>
      <c r="I747" s="65"/>
      <c r="J747" s="176"/>
    </row>
    <row r="748" spans="2:10">
      <c r="B748" s="84"/>
      <c r="C748" s="65"/>
      <c r="D748" s="65"/>
      <c r="E748" s="65"/>
      <c r="F748" s="242"/>
      <c r="G748" s="242"/>
      <c r="H748" s="65"/>
      <c r="I748" s="65"/>
      <c r="J748" s="176"/>
    </row>
    <row r="749" spans="2:10">
      <c r="B749" s="84"/>
      <c r="C749" s="65"/>
      <c r="D749" s="65"/>
      <c r="E749" s="65"/>
      <c r="F749" s="242"/>
      <c r="G749" s="242"/>
      <c r="H749" s="65"/>
      <c r="I749" s="65"/>
      <c r="J749" s="176"/>
    </row>
    <row r="750" spans="2:10">
      <c r="B750" s="84"/>
      <c r="C750" s="65"/>
      <c r="D750" s="65"/>
      <c r="E750" s="65"/>
      <c r="F750" s="242"/>
      <c r="G750" s="242"/>
      <c r="H750" s="65"/>
      <c r="I750" s="65"/>
      <c r="J750" s="176"/>
    </row>
    <row r="751" spans="2:10">
      <c r="B751" s="84"/>
      <c r="C751" s="65"/>
      <c r="D751" s="65"/>
      <c r="E751" s="65"/>
      <c r="F751" s="242"/>
      <c r="G751" s="242"/>
      <c r="H751" s="65"/>
      <c r="I751" s="65"/>
      <c r="J751" s="176"/>
    </row>
    <row r="752" spans="2:10">
      <c r="B752" s="84"/>
      <c r="C752" s="65"/>
      <c r="D752" s="65"/>
      <c r="E752" s="65"/>
      <c r="F752" s="242"/>
      <c r="G752" s="242"/>
      <c r="H752" s="65"/>
      <c r="I752" s="65"/>
      <c r="J752" s="176"/>
    </row>
    <row r="753" spans="2:10">
      <c r="B753" s="84"/>
      <c r="C753" s="65"/>
      <c r="D753" s="65"/>
      <c r="E753" s="65"/>
      <c r="F753" s="242"/>
      <c r="G753" s="242"/>
      <c r="H753" s="65"/>
      <c r="I753" s="65"/>
      <c r="J753" s="176"/>
    </row>
    <row r="754" spans="2:10">
      <c r="B754" s="84"/>
      <c r="C754" s="65"/>
      <c r="D754" s="65"/>
      <c r="E754" s="65"/>
      <c r="F754" s="242"/>
      <c r="G754" s="242"/>
      <c r="H754" s="65"/>
      <c r="I754" s="65"/>
      <c r="J754" s="176"/>
    </row>
    <row r="755" spans="2:10">
      <c r="B755" s="84"/>
      <c r="C755" s="65"/>
      <c r="D755" s="65"/>
      <c r="E755" s="65"/>
      <c r="F755" s="242"/>
      <c r="G755" s="242"/>
      <c r="H755" s="65"/>
      <c r="I755" s="65"/>
      <c r="J755" s="176"/>
    </row>
    <row r="756" spans="2:10">
      <c r="B756" s="84"/>
      <c r="C756" s="65"/>
      <c r="D756" s="65"/>
      <c r="E756" s="65"/>
      <c r="F756" s="242"/>
      <c r="G756" s="242"/>
      <c r="H756" s="65"/>
      <c r="I756" s="65"/>
      <c r="J756" s="176"/>
    </row>
    <row r="757" spans="2:10">
      <c r="B757" s="84"/>
      <c r="C757" s="65"/>
      <c r="D757" s="65"/>
      <c r="E757" s="65"/>
      <c r="F757" s="242"/>
      <c r="G757" s="242"/>
      <c r="H757" s="65"/>
      <c r="I757" s="65"/>
      <c r="J757" s="176"/>
    </row>
    <row r="758" spans="2:10">
      <c r="B758" s="84"/>
      <c r="C758" s="65"/>
      <c r="D758" s="65"/>
      <c r="E758" s="65"/>
      <c r="F758" s="242"/>
      <c r="G758" s="242"/>
      <c r="H758" s="65"/>
      <c r="I758" s="65"/>
      <c r="J758" s="176"/>
    </row>
    <row r="759" spans="2:10">
      <c r="B759" s="84"/>
      <c r="C759" s="65"/>
      <c r="D759" s="65"/>
      <c r="E759" s="65"/>
      <c r="F759" s="242"/>
      <c r="G759" s="242"/>
      <c r="H759" s="65"/>
      <c r="I759" s="65"/>
      <c r="J759" s="176"/>
    </row>
    <row r="760" spans="2:10">
      <c r="B760" s="84"/>
      <c r="C760" s="65"/>
      <c r="D760" s="65"/>
      <c r="E760" s="65"/>
      <c r="F760" s="242"/>
      <c r="G760" s="242"/>
      <c r="H760" s="65"/>
      <c r="I760" s="65"/>
      <c r="J760" s="176"/>
    </row>
    <row r="761" spans="2:10">
      <c r="B761" s="84"/>
      <c r="C761" s="65"/>
      <c r="D761" s="65"/>
      <c r="E761" s="65"/>
      <c r="F761" s="242"/>
      <c r="G761" s="242"/>
      <c r="H761" s="65"/>
      <c r="I761" s="65"/>
      <c r="J761" s="176"/>
    </row>
    <row r="762" spans="2:10">
      <c r="B762" s="84"/>
      <c r="C762" s="65"/>
      <c r="D762" s="65"/>
      <c r="E762" s="65"/>
      <c r="F762" s="242"/>
      <c r="G762" s="242"/>
      <c r="H762" s="65"/>
      <c r="I762" s="65"/>
      <c r="J762" s="176"/>
    </row>
    <row r="763" spans="2:10">
      <c r="B763" s="84"/>
      <c r="C763" s="65"/>
      <c r="D763" s="65"/>
      <c r="E763" s="65"/>
      <c r="F763" s="242"/>
      <c r="G763" s="242"/>
      <c r="H763" s="65"/>
      <c r="I763" s="65"/>
      <c r="J763" s="176"/>
    </row>
    <row r="764" spans="2:10">
      <c r="B764" s="84"/>
      <c r="C764" s="65"/>
      <c r="D764" s="65"/>
      <c r="E764" s="65"/>
      <c r="F764" s="242"/>
      <c r="G764" s="242"/>
      <c r="H764" s="65"/>
      <c r="I764" s="65"/>
      <c r="J764" s="176"/>
    </row>
    <row r="765" spans="2:10">
      <c r="B765" s="84"/>
      <c r="C765" s="65"/>
      <c r="D765" s="65"/>
      <c r="E765" s="65"/>
      <c r="F765" s="242"/>
      <c r="G765" s="242"/>
      <c r="H765" s="65"/>
      <c r="I765" s="65"/>
      <c r="J765" s="176"/>
    </row>
    <row r="766" spans="2:10">
      <c r="B766" s="84"/>
      <c r="C766" s="65"/>
      <c r="D766" s="65"/>
      <c r="E766" s="65"/>
      <c r="F766" s="242"/>
      <c r="G766" s="242"/>
      <c r="H766" s="65"/>
      <c r="I766" s="65"/>
      <c r="J766" s="176"/>
    </row>
    <row r="767" spans="2:10">
      <c r="B767" s="84"/>
      <c r="C767" s="65"/>
      <c r="D767" s="65"/>
      <c r="E767" s="65"/>
      <c r="F767" s="242"/>
      <c r="G767" s="242"/>
      <c r="H767" s="65"/>
      <c r="I767" s="65"/>
      <c r="J767" s="176"/>
    </row>
    <row r="768" spans="2:10">
      <c r="B768" s="84"/>
      <c r="C768" s="65"/>
      <c r="D768" s="65"/>
      <c r="E768" s="65"/>
      <c r="F768" s="242"/>
      <c r="G768" s="242"/>
      <c r="H768" s="65"/>
      <c r="I768" s="65"/>
      <c r="J768" s="176"/>
    </row>
    <row r="769" spans="2:10">
      <c r="B769" s="84"/>
      <c r="C769" s="65"/>
      <c r="D769" s="65"/>
      <c r="E769" s="65"/>
      <c r="F769" s="242"/>
      <c r="G769" s="242"/>
      <c r="H769" s="65"/>
      <c r="I769" s="65"/>
      <c r="J769" s="176"/>
    </row>
    <row r="770" spans="2:10">
      <c r="B770" s="84"/>
      <c r="C770" s="65"/>
      <c r="D770" s="65"/>
      <c r="E770" s="65"/>
      <c r="F770" s="242"/>
      <c r="G770" s="242"/>
      <c r="H770" s="65"/>
      <c r="I770" s="65"/>
      <c r="J770" s="176"/>
    </row>
    <row r="771" spans="2:10">
      <c r="B771" s="84"/>
      <c r="C771" s="65"/>
      <c r="D771" s="65"/>
      <c r="E771" s="65"/>
      <c r="F771" s="242"/>
      <c r="G771" s="242"/>
      <c r="H771" s="65"/>
      <c r="I771" s="65"/>
      <c r="J771" s="176"/>
    </row>
    <row r="772" spans="2:10">
      <c r="B772" s="84"/>
      <c r="C772" s="65"/>
      <c r="D772" s="65"/>
      <c r="E772" s="65"/>
      <c r="F772" s="242"/>
      <c r="G772" s="242"/>
      <c r="H772" s="65"/>
      <c r="I772" s="65"/>
      <c r="J772" s="176"/>
    </row>
    <row r="773" spans="2:10">
      <c r="B773" s="84"/>
      <c r="C773" s="65"/>
      <c r="D773" s="65"/>
      <c r="E773" s="65"/>
      <c r="F773" s="242"/>
      <c r="G773" s="242"/>
      <c r="H773" s="65"/>
      <c r="I773" s="65"/>
      <c r="J773" s="176"/>
    </row>
    <row r="774" spans="2:10">
      <c r="B774" s="84"/>
      <c r="C774" s="65"/>
      <c r="D774" s="65"/>
      <c r="E774" s="65"/>
      <c r="F774" s="242"/>
      <c r="G774" s="242"/>
      <c r="H774" s="65"/>
      <c r="I774" s="65"/>
      <c r="J774" s="176"/>
    </row>
    <row r="775" spans="2:10">
      <c r="B775" s="84"/>
      <c r="C775" s="65"/>
      <c r="D775" s="65"/>
      <c r="E775" s="65"/>
      <c r="F775" s="242"/>
      <c r="G775" s="242"/>
      <c r="H775" s="65"/>
      <c r="I775" s="65"/>
      <c r="J775" s="176"/>
    </row>
    <row r="776" spans="2:10">
      <c r="B776" s="84"/>
      <c r="C776" s="65"/>
      <c r="D776" s="65"/>
      <c r="E776" s="65"/>
      <c r="F776" s="242"/>
      <c r="G776" s="242"/>
      <c r="H776" s="65"/>
      <c r="I776" s="65"/>
      <c r="J776" s="176"/>
    </row>
    <row r="777" spans="2:10">
      <c r="B777" s="84"/>
      <c r="C777" s="65"/>
      <c r="D777" s="65"/>
      <c r="E777" s="65"/>
      <c r="F777" s="242"/>
      <c r="G777" s="242"/>
      <c r="H777" s="65"/>
      <c r="I777" s="65"/>
      <c r="J777" s="176"/>
    </row>
    <row r="778" spans="2:10">
      <c r="B778" s="84"/>
      <c r="C778" s="65"/>
      <c r="D778" s="65"/>
      <c r="E778" s="65"/>
      <c r="F778" s="242"/>
      <c r="G778" s="242"/>
      <c r="H778" s="65"/>
      <c r="I778" s="65"/>
      <c r="J778" s="176"/>
    </row>
    <row r="779" spans="2:10">
      <c r="B779" s="84"/>
      <c r="C779" s="65"/>
      <c r="D779" s="65"/>
      <c r="E779" s="65"/>
      <c r="F779" s="242"/>
      <c r="G779" s="242"/>
      <c r="H779" s="65"/>
      <c r="I779" s="65"/>
      <c r="J779" s="176"/>
    </row>
    <row r="780" spans="2:10">
      <c r="B780" s="84"/>
      <c r="C780" s="65"/>
      <c r="D780" s="65"/>
      <c r="E780" s="65"/>
      <c r="F780" s="242"/>
      <c r="G780" s="242"/>
      <c r="H780" s="65"/>
      <c r="I780" s="65"/>
      <c r="J780" s="176"/>
    </row>
    <row r="781" spans="2:10">
      <c r="B781" s="84"/>
      <c r="C781" s="65"/>
      <c r="D781" s="65"/>
      <c r="E781" s="65"/>
      <c r="F781" s="242"/>
      <c r="G781" s="242"/>
      <c r="H781" s="65"/>
      <c r="I781" s="65"/>
      <c r="J781" s="176"/>
    </row>
    <row r="782" spans="2:10">
      <c r="B782" s="84"/>
      <c r="C782" s="65"/>
      <c r="D782" s="65"/>
      <c r="E782" s="65"/>
      <c r="F782" s="242"/>
      <c r="G782" s="242"/>
      <c r="H782" s="65"/>
      <c r="I782" s="65"/>
      <c r="J782" s="176"/>
    </row>
    <row r="783" spans="2:10">
      <c r="B783" s="84"/>
      <c r="C783" s="65"/>
      <c r="D783" s="65"/>
      <c r="E783" s="65"/>
      <c r="F783" s="242"/>
      <c r="G783" s="242"/>
      <c r="H783" s="65"/>
      <c r="I783" s="65"/>
      <c r="J783" s="176"/>
    </row>
    <row r="784" spans="2:10">
      <c r="B784" s="84"/>
      <c r="C784" s="65"/>
      <c r="D784" s="65"/>
      <c r="E784" s="65"/>
      <c r="F784" s="242"/>
      <c r="G784" s="242"/>
      <c r="H784" s="65"/>
      <c r="I784" s="65"/>
      <c r="J784" s="176"/>
    </row>
    <row r="785" spans="2:10">
      <c r="B785" s="84"/>
      <c r="C785" s="65"/>
      <c r="D785" s="65"/>
      <c r="E785" s="65"/>
      <c r="F785" s="242"/>
      <c r="G785" s="242"/>
      <c r="H785" s="65"/>
      <c r="I785" s="65"/>
      <c r="J785" s="176"/>
    </row>
    <row r="786" spans="2:10">
      <c r="B786" s="84"/>
      <c r="C786" s="65"/>
      <c r="D786" s="65"/>
      <c r="E786" s="65"/>
      <c r="F786" s="242"/>
      <c r="G786" s="242"/>
      <c r="H786" s="65"/>
      <c r="I786" s="65"/>
      <c r="J786" s="176"/>
    </row>
    <row r="787" spans="2:10">
      <c r="B787" s="84"/>
      <c r="C787" s="65"/>
      <c r="D787" s="65"/>
      <c r="E787" s="65"/>
      <c r="F787" s="242"/>
      <c r="G787" s="242"/>
      <c r="H787" s="65"/>
      <c r="I787" s="65"/>
      <c r="J787" s="176"/>
    </row>
    <row r="788" spans="2:10">
      <c r="B788" s="84"/>
      <c r="C788" s="65"/>
      <c r="D788" s="65"/>
      <c r="E788" s="65"/>
      <c r="F788" s="242"/>
      <c r="G788" s="242"/>
      <c r="H788" s="65"/>
      <c r="I788" s="65"/>
      <c r="J788" s="176"/>
    </row>
    <row r="789" spans="2:10">
      <c r="B789" s="84"/>
      <c r="C789" s="65"/>
      <c r="D789" s="65"/>
      <c r="E789" s="65"/>
      <c r="F789" s="242"/>
      <c r="G789" s="242"/>
      <c r="H789" s="65"/>
      <c r="I789" s="65"/>
      <c r="J789" s="176"/>
    </row>
    <row r="790" spans="2:10">
      <c r="B790" s="84"/>
      <c r="C790" s="65"/>
      <c r="D790" s="65"/>
      <c r="E790" s="65"/>
      <c r="F790" s="242"/>
      <c r="G790" s="242"/>
      <c r="H790" s="65"/>
      <c r="I790" s="65"/>
      <c r="J790" s="176"/>
    </row>
    <row r="791" spans="2:10">
      <c r="B791" s="84"/>
      <c r="C791" s="65"/>
      <c r="D791" s="65"/>
      <c r="E791" s="65"/>
      <c r="F791" s="242"/>
      <c r="G791" s="242"/>
      <c r="H791" s="65"/>
      <c r="I791" s="65"/>
      <c r="J791" s="176"/>
    </row>
    <row r="792" spans="2:10">
      <c r="B792" s="84"/>
      <c r="C792" s="65"/>
      <c r="D792" s="65"/>
      <c r="E792" s="65"/>
      <c r="F792" s="242"/>
      <c r="G792" s="242"/>
      <c r="H792" s="65"/>
      <c r="I792" s="65"/>
      <c r="J792" s="176"/>
    </row>
    <row r="793" spans="2:10">
      <c r="B793" s="84"/>
      <c r="C793" s="65"/>
      <c r="D793" s="65"/>
      <c r="E793" s="65"/>
      <c r="F793" s="242"/>
      <c r="G793" s="242"/>
      <c r="H793" s="65"/>
      <c r="I793" s="65"/>
      <c r="J793" s="176"/>
    </row>
    <row r="794" spans="2:10">
      <c r="B794" s="84"/>
      <c r="C794" s="65"/>
      <c r="D794" s="65"/>
      <c r="E794" s="65"/>
      <c r="F794" s="242"/>
      <c r="G794" s="242"/>
      <c r="H794" s="65"/>
      <c r="I794" s="65"/>
      <c r="J794" s="176"/>
    </row>
    <row r="795" spans="2:10">
      <c r="B795" s="84"/>
      <c r="C795" s="65"/>
      <c r="D795" s="65"/>
      <c r="E795" s="65"/>
      <c r="F795" s="242"/>
      <c r="G795" s="242"/>
      <c r="H795" s="65"/>
      <c r="I795" s="65"/>
      <c r="J795" s="176"/>
    </row>
    <row r="796" spans="2:10">
      <c r="B796" s="84"/>
      <c r="C796" s="65"/>
      <c r="D796" s="65"/>
      <c r="E796" s="65"/>
      <c r="F796" s="242"/>
      <c r="G796" s="242"/>
      <c r="H796" s="65"/>
      <c r="I796" s="65"/>
      <c r="J796" s="176"/>
    </row>
    <row r="797" spans="2:10">
      <c r="B797" s="84"/>
      <c r="C797" s="65"/>
      <c r="D797" s="65"/>
      <c r="E797" s="65"/>
      <c r="F797" s="242"/>
      <c r="G797" s="242"/>
      <c r="H797" s="65"/>
      <c r="I797" s="65"/>
      <c r="J797" s="176"/>
    </row>
    <row r="798" spans="2:10">
      <c r="B798" s="84"/>
      <c r="C798" s="65"/>
      <c r="D798" s="65"/>
      <c r="E798" s="65"/>
      <c r="F798" s="242"/>
      <c r="G798" s="242"/>
      <c r="H798" s="65"/>
      <c r="I798" s="65"/>
      <c r="J798" s="176"/>
    </row>
    <row r="799" spans="2:10">
      <c r="B799" s="84"/>
      <c r="C799" s="65"/>
      <c r="D799" s="65"/>
      <c r="E799" s="65"/>
      <c r="F799" s="242"/>
      <c r="G799" s="242"/>
      <c r="H799" s="65"/>
      <c r="I799" s="65"/>
      <c r="J799" s="176"/>
    </row>
    <row r="800" spans="2:10">
      <c r="B800" s="84"/>
      <c r="C800" s="65"/>
      <c r="D800" s="65"/>
      <c r="E800" s="65"/>
      <c r="F800" s="242"/>
      <c r="G800" s="242"/>
      <c r="H800" s="65"/>
      <c r="I800" s="65"/>
      <c r="J800" s="176"/>
    </row>
    <row r="801" spans="2:10">
      <c r="B801" s="84"/>
      <c r="C801" s="65"/>
      <c r="D801" s="65"/>
      <c r="E801" s="65"/>
      <c r="F801" s="242"/>
      <c r="G801" s="242"/>
      <c r="H801" s="65"/>
      <c r="I801" s="65"/>
      <c r="J801" s="176"/>
    </row>
    <row r="802" spans="2:10">
      <c r="B802" s="84"/>
      <c r="C802" s="65"/>
      <c r="D802" s="65"/>
      <c r="E802" s="65"/>
      <c r="F802" s="242"/>
      <c r="G802" s="242"/>
      <c r="H802" s="65"/>
      <c r="I802" s="65"/>
      <c r="J802" s="176"/>
    </row>
    <row r="803" spans="2:10">
      <c r="B803" s="84"/>
      <c r="C803" s="65"/>
      <c r="D803" s="65"/>
      <c r="E803" s="65"/>
      <c r="F803" s="242"/>
      <c r="G803" s="242"/>
      <c r="H803" s="65"/>
      <c r="I803" s="65"/>
      <c r="J803" s="176"/>
    </row>
    <row r="804" spans="2:10">
      <c r="B804" s="84"/>
      <c r="C804" s="65"/>
      <c r="D804" s="65"/>
      <c r="E804" s="65"/>
      <c r="F804" s="242"/>
      <c r="G804" s="242"/>
      <c r="H804" s="65"/>
      <c r="I804" s="65"/>
      <c r="J804" s="176"/>
    </row>
    <row r="805" spans="2:10">
      <c r="B805" s="84"/>
      <c r="C805" s="65"/>
      <c r="D805" s="65"/>
      <c r="E805" s="65"/>
      <c r="F805" s="242"/>
      <c r="G805" s="242"/>
      <c r="H805" s="65"/>
      <c r="I805" s="65"/>
      <c r="J805" s="176"/>
    </row>
    <row r="806" spans="2:10">
      <c r="B806" s="84"/>
      <c r="C806" s="65"/>
      <c r="D806" s="65"/>
      <c r="E806" s="65"/>
      <c r="F806" s="242"/>
      <c r="G806" s="242"/>
      <c r="H806" s="65"/>
      <c r="I806" s="65"/>
      <c r="J806" s="176"/>
    </row>
    <row r="807" spans="2:10">
      <c r="B807" s="84"/>
      <c r="C807" s="65"/>
      <c r="D807" s="65"/>
      <c r="E807" s="65"/>
      <c r="F807" s="242"/>
      <c r="G807" s="242"/>
      <c r="H807" s="65"/>
      <c r="I807" s="65"/>
      <c r="J807" s="176"/>
    </row>
    <row r="808" spans="2:10">
      <c r="B808" s="84"/>
      <c r="C808" s="65"/>
      <c r="D808" s="65"/>
      <c r="E808" s="65"/>
      <c r="F808" s="242"/>
      <c r="G808" s="242"/>
      <c r="H808" s="65"/>
      <c r="I808" s="65"/>
      <c r="J808" s="176"/>
    </row>
    <row r="809" spans="2:10">
      <c r="B809" s="84"/>
      <c r="C809" s="65"/>
      <c r="D809" s="65"/>
      <c r="E809" s="65"/>
      <c r="F809" s="242"/>
      <c r="G809" s="242"/>
      <c r="H809" s="65"/>
      <c r="I809" s="65"/>
      <c r="J809" s="176"/>
    </row>
    <row r="810" spans="2:10">
      <c r="B810" s="84"/>
      <c r="C810" s="65"/>
      <c r="D810" s="65"/>
      <c r="E810" s="65"/>
      <c r="F810" s="242"/>
      <c r="G810" s="242"/>
      <c r="H810" s="65"/>
      <c r="I810" s="65"/>
      <c r="J810" s="176"/>
    </row>
    <row r="811" spans="2:10">
      <c r="B811" s="84"/>
      <c r="C811" s="65"/>
      <c r="D811" s="65"/>
      <c r="E811" s="65"/>
      <c r="F811" s="242"/>
      <c r="G811" s="242"/>
      <c r="H811" s="65"/>
      <c r="I811" s="65"/>
      <c r="J811" s="176"/>
    </row>
    <row r="812" spans="2:10">
      <c r="B812" s="84"/>
      <c r="C812" s="65"/>
      <c r="D812" s="65"/>
      <c r="E812" s="65"/>
      <c r="F812" s="242"/>
      <c r="G812" s="242"/>
      <c r="H812" s="65"/>
      <c r="I812" s="65"/>
      <c r="J812" s="176"/>
    </row>
    <row r="813" spans="2:10">
      <c r="B813" s="84"/>
      <c r="C813" s="65"/>
      <c r="D813" s="65"/>
      <c r="E813" s="65"/>
      <c r="F813" s="242"/>
      <c r="G813" s="242"/>
      <c r="H813" s="65"/>
      <c r="I813" s="65"/>
      <c r="J813" s="176"/>
    </row>
    <row r="814" spans="2:10">
      <c r="B814" s="84"/>
      <c r="C814" s="65"/>
      <c r="D814" s="65"/>
      <c r="E814" s="65"/>
      <c r="F814" s="242"/>
      <c r="G814" s="242"/>
      <c r="H814" s="65"/>
      <c r="I814" s="65"/>
      <c r="J814" s="176"/>
    </row>
    <row r="815" spans="2:10">
      <c r="B815" s="84"/>
      <c r="C815" s="65"/>
      <c r="D815" s="65"/>
      <c r="E815" s="65"/>
      <c r="F815" s="242"/>
      <c r="G815" s="242"/>
      <c r="H815" s="65"/>
      <c r="I815" s="65"/>
      <c r="J815" s="176"/>
    </row>
    <row r="816" spans="2:10">
      <c r="B816" s="84"/>
      <c r="C816" s="65"/>
      <c r="D816" s="65"/>
      <c r="E816" s="65"/>
      <c r="F816" s="242"/>
      <c r="G816" s="242"/>
      <c r="H816" s="65"/>
      <c r="I816" s="65"/>
      <c r="J816" s="176"/>
    </row>
    <row r="817" spans="2:10">
      <c r="B817" s="84"/>
      <c r="C817" s="65"/>
      <c r="D817" s="65"/>
      <c r="E817" s="65"/>
      <c r="F817" s="242"/>
      <c r="G817" s="242"/>
      <c r="H817" s="65"/>
      <c r="I817" s="65"/>
      <c r="J817" s="176"/>
    </row>
    <row r="818" spans="2:10">
      <c r="B818" s="84"/>
      <c r="C818" s="65"/>
      <c r="D818" s="65"/>
      <c r="E818" s="65"/>
      <c r="F818" s="242"/>
      <c r="G818" s="242"/>
      <c r="H818" s="65"/>
      <c r="I818" s="65"/>
      <c r="J818" s="176"/>
    </row>
    <row r="819" spans="2:10">
      <c r="B819" s="84"/>
      <c r="C819" s="65"/>
      <c r="D819" s="65"/>
      <c r="E819" s="65"/>
      <c r="F819" s="242"/>
      <c r="G819" s="242"/>
      <c r="H819" s="65"/>
      <c r="I819" s="65"/>
      <c r="J819" s="176"/>
    </row>
    <row r="820" spans="2:10">
      <c r="B820" s="84"/>
      <c r="C820" s="65"/>
      <c r="D820" s="65"/>
      <c r="E820" s="65"/>
      <c r="F820" s="242"/>
      <c r="G820" s="242"/>
      <c r="H820" s="65"/>
      <c r="I820" s="65"/>
      <c r="J820" s="176"/>
    </row>
    <row r="821" spans="2:10">
      <c r="B821" s="84"/>
      <c r="C821" s="65"/>
      <c r="D821" s="65"/>
      <c r="E821" s="65"/>
      <c r="F821" s="242"/>
      <c r="G821" s="242"/>
      <c r="H821" s="65"/>
      <c r="I821" s="65"/>
      <c r="J821" s="176"/>
    </row>
    <row r="822" spans="2:10">
      <c r="B822" s="84"/>
      <c r="C822" s="65"/>
      <c r="D822" s="65"/>
      <c r="E822" s="65"/>
      <c r="F822" s="242"/>
      <c r="G822" s="242"/>
      <c r="H822" s="65"/>
      <c r="I822" s="65"/>
      <c r="J822" s="176"/>
    </row>
    <row r="823" spans="2:10">
      <c r="B823" s="84"/>
      <c r="C823" s="65"/>
      <c r="D823" s="65"/>
      <c r="E823" s="65"/>
      <c r="F823" s="242"/>
      <c r="G823" s="242"/>
      <c r="H823" s="65"/>
      <c r="I823" s="65"/>
      <c r="J823" s="176"/>
    </row>
    <row r="824" spans="2:10">
      <c r="B824" s="84"/>
      <c r="C824" s="65"/>
      <c r="D824" s="65"/>
      <c r="E824" s="65"/>
      <c r="F824" s="242"/>
      <c r="G824" s="242"/>
      <c r="H824" s="65"/>
      <c r="I824" s="65"/>
      <c r="J824" s="176"/>
    </row>
    <row r="825" spans="2:10">
      <c r="B825" s="84"/>
      <c r="C825" s="65"/>
      <c r="D825" s="65"/>
      <c r="E825" s="65"/>
      <c r="F825" s="242"/>
      <c r="G825" s="242"/>
      <c r="H825" s="65"/>
      <c r="I825" s="65"/>
      <c r="J825" s="176"/>
    </row>
    <row r="826" spans="2:10">
      <c r="B826" s="84"/>
      <c r="C826" s="65"/>
      <c r="D826" s="65"/>
      <c r="E826" s="65"/>
      <c r="F826" s="242"/>
      <c r="G826" s="242"/>
      <c r="H826" s="65"/>
      <c r="I826" s="65"/>
      <c r="J826" s="176"/>
    </row>
    <row r="827" spans="2:10">
      <c r="B827" s="84"/>
      <c r="C827" s="65"/>
      <c r="D827" s="65"/>
      <c r="E827" s="65"/>
      <c r="F827" s="242"/>
      <c r="G827" s="242"/>
      <c r="H827" s="65"/>
      <c r="I827" s="65"/>
      <c r="J827" s="176"/>
    </row>
    <row r="828" spans="2:10">
      <c r="B828" s="84"/>
      <c r="C828" s="65"/>
      <c r="D828" s="65"/>
      <c r="E828" s="65"/>
      <c r="F828" s="242"/>
      <c r="G828" s="242"/>
      <c r="H828" s="65"/>
      <c r="I828" s="65"/>
      <c r="J828" s="176"/>
    </row>
    <row r="829" spans="2:10">
      <c r="B829" s="84"/>
      <c r="C829" s="65"/>
      <c r="D829" s="65"/>
      <c r="E829" s="65"/>
      <c r="F829" s="242"/>
      <c r="G829" s="242"/>
      <c r="H829" s="65"/>
      <c r="I829" s="65"/>
      <c r="J829" s="176"/>
    </row>
    <row r="830" spans="2:10">
      <c r="B830" s="84"/>
      <c r="C830" s="65"/>
      <c r="D830" s="65"/>
      <c r="E830" s="65"/>
      <c r="F830" s="242"/>
      <c r="G830" s="242"/>
      <c r="H830" s="65"/>
      <c r="I830" s="65"/>
      <c r="J830" s="176"/>
    </row>
    <row r="831" spans="2:10">
      <c r="B831" s="84"/>
      <c r="C831" s="65"/>
      <c r="D831" s="65"/>
      <c r="E831" s="65"/>
      <c r="F831" s="242"/>
      <c r="G831" s="242"/>
      <c r="H831" s="65"/>
      <c r="I831" s="65"/>
      <c r="J831" s="176"/>
    </row>
    <row r="832" spans="2:10">
      <c r="B832" s="84"/>
      <c r="C832" s="65"/>
      <c r="D832" s="65"/>
      <c r="E832" s="65"/>
      <c r="F832" s="242"/>
      <c r="G832" s="242"/>
      <c r="H832" s="65"/>
      <c r="I832" s="65"/>
      <c r="J832" s="176"/>
    </row>
    <row r="833" spans="2:10">
      <c r="B833" s="84"/>
      <c r="C833" s="65"/>
      <c r="D833" s="65"/>
      <c r="E833" s="65"/>
      <c r="F833" s="242"/>
      <c r="G833" s="242"/>
      <c r="H833" s="65"/>
      <c r="I833" s="65"/>
      <c r="J833" s="176"/>
    </row>
    <row r="834" spans="2:10">
      <c r="B834" s="84"/>
      <c r="C834" s="65"/>
      <c r="D834" s="65"/>
      <c r="E834" s="65"/>
      <c r="F834" s="242"/>
      <c r="G834" s="242"/>
      <c r="H834" s="65"/>
      <c r="I834" s="65"/>
      <c r="J834" s="176"/>
    </row>
    <row r="835" spans="2:10">
      <c r="B835" s="84"/>
      <c r="C835" s="65"/>
      <c r="D835" s="65"/>
      <c r="E835" s="65"/>
      <c r="F835" s="242"/>
      <c r="G835" s="242"/>
      <c r="H835" s="65"/>
      <c r="I835" s="65"/>
      <c r="J835" s="176"/>
    </row>
    <row r="836" spans="2:10">
      <c r="B836" s="84"/>
      <c r="C836" s="65"/>
      <c r="D836" s="65"/>
      <c r="E836" s="65"/>
      <c r="F836" s="242"/>
      <c r="G836" s="242"/>
      <c r="H836" s="65"/>
      <c r="I836" s="65"/>
      <c r="J836" s="176"/>
    </row>
    <row r="837" spans="2:10">
      <c r="B837" s="84"/>
      <c r="C837" s="65"/>
      <c r="D837" s="65"/>
      <c r="E837" s="65"/>
      <c r="F837" s="242"/>
      <c r="G837" s="242"/>
      <c r="H837" s="65"/>
      <c r="I837" s="65"/>
      <c r="J837" s="176"/>
    </row>
    <row r="838" spans="2:10">
      <c r="B838" s="84"/>
      <c r="C838" s="65"/>
      <c r="D838" s="65"/>
      <c r="E838" s="65"/>
      <c r="F838" s="242"/>
      <c r="G838" s="242"/>
      <c r="H838" s="65"/>
      <c r="I838" s="65"/>
      <c r="J838" s="176"/>
    </row>
    <row r="839" spans="2:10">
      <c r="B839" s="84"/>
      <c r="C839" s="65"/>
      <c r="D839" s="65"/>
      <c r="E839" s="65"/>
      <c r="F839" s="242"/>
      <c r="G839" s="242"/>
      <c r="H839" s="65"/>
      <c r="I839" s="65"/>
      <c r="J839" s="176"/>
    </row>
    <row r="840" spans="2:10">
      <c r="B840" s="84"/>
      <c r="C840" s="65"/>
      <c r="D840" s="65"/>
      <c r="E840" s="65"/>
      <c r="F840" s="242"/>
      <c r="G840" s="242"/>
      <c r="H840" s="65"/>
      <c r="I840" s="65"/>
      <c r="J840" s="176"/>
    </row>
    <row r="841" spans="2:10">
      <c r="B841" s="84"/>
      <c r="C841" s="65"/>
      <c r="D841" s="65"/>
      <c r="E841" s="65"/>
      <c r="F841" s="242"/>
      <c r="G841" s="242"/>
      <c r="H841" s="65"/>
      <c r="I841" s="65"/>
      <c r="J841" s="176"/>
    </row>
    <row r="842" spans="2:10">
      <c r="B842" s="84"/>
      <c r="C842" s="65"/>
      <c r="D842" s="65"/>
      <c r="E842" s="65"/>
      <c r="F842" s="242"/>
      <c r="G842" s="242"/>
      <c r="H842" s="65"/>
      <c r="I842" s="65"/>
      <c r="J842" s="176"/>
    </row>
    <row r="843" spans="2:10">
      <c r="B843" s="84"/>
      <c r="C843" s="65"/>
      <c r="D843" s="65"/>
      <c r="E843" s="65"/>
      <c r="F843" s="242"/>
      <c r="G843" s="242"/>
      <c r="H843" s="65"/>
      <c r="I843" s="65"/>
      <c r="J843" s="176"/>
    </row>
    <row r="844" spans="2:10">
      <c r="B844" s="84"/>
      <c r="C844" s="65"/>
      <c r="D844" s="65"/>
      <c r="E844" s="65"/>
      <c r="F844" s="242"/>
      <c r="G844" s="242"/>
      <c r="H844" s="65"/>
      <c r="I844" s="65"/>
      <c r="J844" s="176"/>
    </row>
    <row r="845" spans="2:10">
      <c r="B845" s="84"/>
      <c r="C845" s="65"/>
      <c r="D845" s="65"/>
      <c r="E845" s="65"/>
      <c r="F845" s="242"/>
      <c r="G845" s="242"/>
      <c r="H845" s="65"/>
      <c r="I845" s="65"/>
      <c r="J845" s="176"/>
    </row>
    <row r="846" spans="2:10">
      <c r="B846" s="84"/>
      <c r="C846" s="65"/>
      <c r="D846" s="65"/>
      <c r="E846" s="65"/>
      <c r="F846" s="242"/>
      <c r="G846" s="242"/>
      <c r="H846" s="65"/>
      <c r="I846" s="65"/>
      <c r="J846" s="176"/>
    </row>
    <row r="847" spans="2:10">
      <c r="B847" s="84"/>
      <c r="C847" s="65"/>
      <c r="D847" s="65"/>
      <c r="E847" s="65"/>
      <c r="F847" s="242"/>
      <c r="G847" s="242"/>
      <c r="H847" s="65"/>
      <c r="I847" s="65"/>
      <c r="J847" s="176"/>
    </row>
    <row r="848" spans="2:10">
      <c r="B848" s="84"/>
      <c r="C848" s="65"/>
      <c r="D848" s="65"/>
      <c r="E848" s="65"/>
      <c r="F848" s="242"/>
      <c r="G848" s="242"/>
      <c r="H848" s="65"/>
      <c r="I848" s="65"/>
      <c r="J848" s="176"/>
    </row>
    <row r="849" spans="2:10">
      <c r="B849" s="84"/>
      <c r="C849" s="65"/>
      <c r="D849" s="65"/>
      <c r="E849" s="65"/>
      <c r="F849" s="242"/>
      <c r="G849" s="242"/>
      <c r="H849" s="65"/>
      <c r="I849" s="65"/>
      <c r="J849" s="176"/>
    </row>
    <row r="850" spans="2:10">
      <c r="B850" s="84"/>
      <c r="C850" s="65"/>
      <c r="D850" s="65"/>
      <c r="E850" s="65"/>
      <c r="F850" s="242"/>
      <c r="G850" s="242"/>
      <c r="H850" s="65"/>
      <c r="I850" s="65"/>
      <c r="J850" s="176"/>
    </row>
    <row r="851" spans="2:10">
      <c r="B851" s="84"/>
      <c r="C851" s="65"/>
      <c r="D851" s="65"/>
      <c r="E851" s="65"/>
      <c r="F851" s="242"/>
      <c r="G851" s="242"/>
      <c r="H851" s="65"/>
      <c r="I851" s="65"/>
      <c r="J851" s="176"/>
    </row>
    <row r="852" spans="2:10">
      <c r="B852" s="84"/>
      <c r="C852" s="65"/>
      <c r="D852" s="65"/>
      <c r="E852" s="65"/>
      <c r="F852" s="242"/>
      <c r="G852" s="242"/>
      <c r="H852" s="65"/>
      <c r="I852" s="65"/>
      <c r="J852" s="176"/>
    </row>
    <row r="853" spans="2:10">
      <c r="B853" s="84"/>
      <c r="C853" s="65"/>
      <c r="D853" s="65"/>
      <c r="E853" s="65"/>
      <c r="F853" s="242"/>
      <c r="G853" s="242"/>
      <c r="H853" s="65"/>
      <c r="I853" s="65"/>
      <c r="J853" s="176"/>
    </row>
    <row r="854" spans="2:10">
      <c r="B854" s="84"/>
      <c r="C854" s="65"/>
      <c r="D854" s="65"/>
      <c r="E854" s="65"/>
      <c r="F854" s="242"/>
      <c r="G854" s="242"/>
      <c r="H854" s="65"/>
      <c r="I854" s="65"/>
      <c r="J854" s="176"/>
    </row>
    <row r="855" spans="2:10">
      <c r="B855" s="84"/>
      <c r="C855" s="65"/>
      <c r="D855" s="65"/>
      <c r="E855" s="65"/>
      <c r="F855" s="242"/>
      <c r="G855" s="242"/>
      <c r="H855" s="65"/>
      <c r="I855" s="65"/>
      <c r="J855" s="176"/>
    </row>
    <row r="856" spans="2:10">
      <c r="B856" s="84"/>
      <c r="C856" s="65"/>
      <c r="D856" s="65"/>
      <c r="E856" s="65"/>
      <c r="F856" s="242"/>
      <c r="G856" s="242"/>
      <c r="H856" s="65"/>
      <c r="I856" s="65"/>
      <c r="J856" s="176"/>
    </row>
    <row r="857" spans="2:10">
      <c r="B857" s="84"/>
      <c r="C857" s="65"/>
      <c r="D857" s="65"/>
      <c r="E857" s="65"/>
      <c r="F857" s="242"/>
      <c r="G857" s="242"/>
      <c r="H857" s="65"/>
      <c r="I857" s="65"/>
      <c r="J857" s="176"/>
    </row>
    <row r="858" spans="2:10">
      <c r="B858" s="84"/>
      <c r="C858" s="65"/>
      <c r="D858" s="65"/>
      <c r="E858" s="65"/>
      <c r="F858" s="242"/>
      <c r="G858" s="242"/>
      <c r="H858" s="65"/>
      <c r="I858" s="65"/>
      <c r="J858" s="176"/>
    </row>
    <row r="859" spans="2:10">
      <c r="B859" s="84"/>
      <c r="C859" s="65"/>
      <c r="D859" s="65"/>
      <c r="E859" s="65"/>
      <c r="F859" s="242"/>
      <c r="G859" s="242"/>
      <c r="H859" s="65"/>
      <c r="I859" s="65"/>
      <c r="J859" s="176"/>
    </row>
    <row r="860" spans="2:10">
      <c r="B860" s="84"/>
      <c r="C860" s="65"/>
      <c r="D860" s="65"/>
      <c r="E860" s="65"/>
      <c r="F860" s="242"/>
      <c r="G860" s="242"/>
      <c r="H860" s="65"/>
      <c r="I860" s="65"/>
      <c r="J860" s="176"/>
    </row>
    <row r="861" spans="2:10">
      <c r="B861" s="84"/>
      <c r="C861" s="65"/>
      <c r="D861" s="65"/>
      <c r="E861" s="65"/>
      <c r="F861" s="242"/>
      <c r="G861" s="242"/>
      <c r="H861" s="65"/>
      <c r="I861" s="65"/>
      <c r="J861" s="176"/>
    </row>
    <row r="862" spans="2:10">
      <c r="B862" s="84"/>
      <c r="C862" s="65"/>
      <c r="D862" s="65"/>
      <c r="E862" s="65"/>
      <c r="F862" s="242"/>
      <c r="G862" s="242"/>
      <c r="H862" s="65"/>
      <c r="I862" s="65"/>
      <c r="J862" s="176"/>
    </row>
    <row r="863" spans="2:10">
      <c r="B863" s="84"/>
      <c r="C863" s="65"/>
      <c r="D863" s="65"/>
      <c r="E863" s="65"/>
      <c r="F863" s="242"/>
      <c r="G863" s="242"/>
      <c r="H863" s="65"/>
      <c r="I863" s="65"/>
      <c r="J863" s="176"/>
    </row>
    <row r="864" spans="2:10">
      <c r="B864" s="84"/>
      <c r="C864" s="65"/>
      <c r="D864" s="65"/>
      <c r="E864" s="65"/>
      <c r="F864" s="242"/>
      <c r="G864" s="242"/>
      <c r="H864" s="65"/>
      <c r="I864" s="65"/>
      <c r="J864" s="176"/>
    </row>
    <row r="865" spans="2:10">
      <c r="B865" s="84"/>
      <c r="C865" s="65"/>
      <c r="D865" s="65"/>
      <c r="E865" s="65"/>
      <c r="F865" s="242"/>
      <c r="G865" s="242"/>
      <c r="H865" s="65"/>
      <c r="I865" s="65"/>
      <c r="J865" s="176"/>
    </row>
    <row r="866" spans="2:10">
      <c r="B866" s="84"/>
      <c r="C866" s="65"/>
      <c r="D866" s="65"/>
      <c r="E866" s="65"/>
      <c r="F866" s="242"/>
      <c r="G866" s="242"/>
      <c r="H866" s="65"/>
      <c r="I866" s="65"/>
      <c r="J866" s="176"/>
    </row>
    <row r="867" spans="2:10">
      <c r="B867" s="84"/>
      <c r="C867" s="65"/>
      <c r="D867" s="65"/>
      <c r="E867" s="65"/>
      <c r="F867" s="242"/>
      <c r="G867" s="242"/>
      <c r="H867" s="65"/>
      <c r="I867" s="65"/>
      <c r="J867" s="176"/>
    </row>
    <row r="868" spans="2:10">
      <c r="B868" s="84"/>
      <c r="C868" s="65"/>
      <c r="D868" s="65"/>
      <c r="E868" s="65"/>
      <c r="F868" s="242"/>
      <c r="G868" s="242"/>
      <c r="H868" s="65"/>
      <c r="I868" s="65"/>
      <c r="J868" s="176"/>
    </row>
    <row r="869" spans="2:10">
      <c r="B869" s="84"/>
      <c r="C869" s="65"/>
      <c r="D869" s="65"/>
      <c r="E869" s="65"/>
      <c r="F869" s="242"/>
      <c r="G869" s="242"/>
      <c r="H869" s="65"/>
      <c r="I869" s="65"/>
      <c r="J869" s="176"/>
    </row>
    <row r="870" spans="2:10">
      <c r="B870" s="84"/>
      <c r="C870" s="65"/>
      <c r="D870" s="65"/>
      <c r="E870" s="65"/>
      <c r="F870" s="242"/>
      <c r="G870" s="242"/>
      <c r="H870" s="65"/>
      <c r="I870" s="65"/>
      <c r="J870" s="176"/>
    </row>
    <row r="871" spans="2:10">
      <c r="B871" s="84"/>
      <c r="C871" s="65"/>
      <c r="D871" s="65"/>
      <c r="E871" s="65"/>
      <c r="F871" s="242"/>
      <c r="G871" s="242"/>
      <c r="H871" s="65"/>
      <c r="I871" s="65"/>
      <c r="J871" s="176"/>
    </row>
    <row r="872" spans="2:10">
      <c r="B872" s="84"/>
      <c r="C872" s="65"/>
      <c r="D872" s="65"/>
      <c r="E872" s="65"/>
      <c r="F872" s="242"/>
      <c r="G872" s="242"/>
      <c r="H872" s="65"/>
      <c r="I872" s="65"/>
      <c r="J872" s="176"/>
    </row>
    <row r="873" spans="2:10">
      <c r="B873" s="84"/>
      <c r="C873" s="65"/>
      <c r="D873" s="65"/>
      <c r="E873" s="65"/>
      <c r="F873" s="242"/>
      <c r="G873" s="242"/>
      <c r="H873" s="65"/>
      <c r="I873" s="65"/>
      <c r="J873" s="176"/>
    </row>
    <row r="874" spans="2:10">
      <c r="B874" s="84"/>
      <c r="C874" s="65"/>
      <c r="D874" s="65"/>
      <c r="E874" s="65"/>
      <c r="F874" s="242"/>
      <c r="G874" s="242"/>
      <c r="H874" s="65"/>
      <c r="I874" s="65"/>
      <c r="J874" s="176"/>
    </row>
    <row r="875" spans="2:10">
      <c r="B875" s="84"/>
      <c r="C875" s="65"/>
      <c r="D875" s="65"/>
      <c r="E875" s="65"/>
      <c r="F875" s="242"/>
      <c r="G875" s="242"/>
      <c r="H875" s="65"/>
      <c r="I875" s="65"/>
      <c r="J875" s="176"/>
    </row>
    <row r="876" spans="2:10">
      <c r="B876" s="84"/>
      <c r="C876" s="65"/>
      <c r="D876" s="65"/>
      <c r="E876" s="65"/>
      <c r="F876" s="242"/>
      <c r="G876" s="242"/>
      <c r="H876" s="65"/>
      <c r="I876" s="65"/>
      <c r="J876" s="176"/>
    </row>
    <row r="877" spans="2:10">
      <c r="B877" s="84"/>
      <c r="C877" s="65"/>
      <c r="D877" s="65"/>
      <c r="E877" s="65"/>
      <c r="F877" s="242"/>
      <c r="G877" s="242"/>
      <c r="H877" s="65"/>
      <c r="I877" s="65"/>
      <c r="J877" s="176"/>
    </row>
    <row r="878" spans="2:10">
      <c r="B878" s="84"/>
      <c r="C878" s="65"/>
      <c r="D878" s="65"/>
      <c r="E878" s="65"/>
      <c r="F878" s="242"/>
      <c r="G878" s="242"/>
      <c r="H878" s="65"/>
      <c r="I878" s="65"/>
      <c r="J878" s="176"/>
    </row>
    <row r="879" spans="2:10">
      <c r="B879" s="84"/>
      <c r="C879" s="65"/>
      <c r="D879" s="65"/>
      <c r="E879" s="65"/>
      <c r="F879" s="242"/>
      <c r="G879" s="242"/>
      <c r="H879" s="65"/>
      <c r="I879" s="65"/>
      <c r="J879" s="176"/>
    </row>
    <row r="880" spans="2:10">
      <c r="B880" s="84"/>
      <c r="C880" s="65"/>
      <c r="D880" s="65"/>
      <c r="E880" s="65"/>
      <c r="F880" s="242"/>
      <c r="G880" s="242"/>
      <c r="H880" s="65"/>
      <c r="I880" s="65"/>
      <c r="J880" s="176"/>
    </row>
    <row r="881" spans="2:10">
      <c r="B881" s="84"/>
      <c r="C881" s="65"/>
      <c r="D881" s="65"/>
      <c r="E881" s="65"/>
      <c r="F881" s="242"/>
      <c r="G881" s="242"/>
      <c r="H881" s="65"/>
      <c r="I881" s="65"/>
      <c r="J881" s="176"/>
    </row>
    <row r="882" spans="2:10">
      <c r="B882" s="84"/>
      <c r="C882" s="65"/>
      <c r="D882" s="65"/>
      <c r="E882" s="65"/>
      <c r="F882" s="242"/>
      <c r="G882" s="242"/>
      <c r="H882" s="65"/>
      <c r="I882" s="65"/>
      <c r="J882" s="176"/>
    </row>
    <row r="883" spans="2:10">
      <c r="B883" s="84"/>
      <c r="C883" s="65"/>
      <c r="D883" s="65"/>
      <c r="E883" s="65"/>
      <c r="F883" s="242"/>
      <c r="G883" s="242"/>
      <c r="H883" s="65"/>
      <c r="I883" s="65"/>
      <c r="J883" s="176"/>
    </row>
    <row r="884" spans="2:10">
      <c r="B884" s="84"/>
      <c r="C884" s="65"/>
      <c r="D884" s="65"/>
      <c r="E884" s="65"/>
      <c r="F884" s="242"/>
      <c r="G884" s="242"/>
      <c r="H884" s="65"/>
      <c r="I884" s="65"/>
      <c r="J884" s="176"/>
    </row>
    <row r="885" spans="2:10">
      <c r="B885" s="84"/>
      <c r="C885" s="65"/>
      <c r="D885" s="65"/>
      <c r="E885" s="65"/>
      <c r="F885" s="242"/>
      <c r="G885" s="242"/>
      <c r="H885" s="65"/>
      <c r="I885" s="65"/>
      <c r="J885" s="176"/>
    </row>
    <row r="886" spans="2:10">
      <c r="B886" s="84"/>
      <c r="C886" s="65"/>
      <c r="D886" s="65"/>
      <c r="E886" s="65"/>
      <c r="F886" s="242"/>
      <c r="G886" s="242"/>
      <c r="H886" s="65"/>
      <c r="I886" s="65"/>
      <c r="J886" s="176"/>
    </row>
    <row r="887" spans="2:10">
      <c r="B887" s="84"/>
      <c r="C887" s="65"/>
      <c r="D887" s="65"/>
      <c r="E887" s="65"/>
      <c r="F887" s="242"/>
      <c r="G887" s="242"/>
      <c r="H887" s="65"/>
      <c r="I887" s="65"/>
      <c r="J887" s="176"/>
    </row>
    <row r="888" spans="2:10">
      <c r="B888" s="84"/>
      <c r="C888" s="65"/>
      <c r="D888" s="65"/>
      <c r="E888" s="65"/>
      <c r="F888" s="242"/>
      <c r="G888" s="242"/>
      <c r="H888" s="65"/>
      <c r="I888" s="65"/>
      <c r="J888" s="176"/>
    </row>
    <row r="889" spans="2:10">
      <c r="B889" s="84"/>
      <c r="C889" s="65"/>
      <c r="D889" s="65"/>
      <c r="E889" s="65"/>
      <c r="F889" s="242"/>
      <c r="G889" s="242"/>
      <c r="H889" s="65"/>
      <c r="I889" s="65"/>
      <c r="J889" s="176"/>
    </row>
    <row r="890" spans="2:10">
      <c r="B890" s="84"/>
      <c r="C890" s="65"/>
      <c r="D890" s="65"/>
      <c r="E890" s="65"/>
      <c r="F890" s="242"/>
      <c r="G890" s="242"/>
      <c r="H890" s="65"/>
      <c r="I890" s="65"/>
      <c r="J890" s="176"/>
    </row>
    <row r="891" spans="2:10">
      <c r="B891" s="84"/>
      <c r="C891" s="65"/>
      <c r="D891" s="65"/>
      <c r="E891" s="65"/>
      <c r="F891" s="242"/>
      <c r="G891" s="242"/>
      <c r="H891" s="65"/>
      <c r="I891" s="65"/>
      <c r="J891" s="176"/>
    </row>
    <row r="892" spans="2:10">
      <c r="B892" s="84"/>
      <c r="C892" s="65"/>
      <c r="D892" s="65"/>
      <c r="E892" s="65"/>
      <c r="F892" s="242"/>
      <c r="G892" s="242"/>
      <c r="H892" s="65"/>
      <c r="I892" s="65"/>
      <c r="J892" s="176"/>
    </row>
    <row r="893" spans="2:10">
      <c r="B893" s="84"/>
      <c r="C893" s="65"/>
      <c r="D893" s="65"/>
      <c r="E893" s="65"/>
      <c r="F893" s="242"/>
      <c r="G893" s="242"/>
      <c r="H893" s="65"/>
      <c r="I893" s="65"/>
      <c r="J893" s="176"/>
    </row>
    <row r="894" spans="2:10">
      <c r="B894" s="84"/>
      <c r="C894" s="65"/>
      <c r="D894" s="65"/>
      <c r="E894" s="65"/>
      <c r="F894" s="242"/>
      <c r="G894" s="242"/>
      <c r="H894" s="65"/>
      <c r="I894" s="65"/>
      <c r="J894" s="176"/>
    </row>
    <row r="895" spans="2:10">
      <c r="B895" s="84"/>
      <c r="C895" s="65"/>
      <c r="D895" s="65"/>
      <c r="E895" s="65"/>
      <c r="F895" s="242"/>
      <c r="G895" s="242"/>
      <c r="H895" s="65"/>
      <c r="I895" s="65"/>
      <c r="J895" s="176"/>
    </row>
    <row r="896" spans="2:10">
      <c r="B896" s="84"/>
      <c r="C896" s="65"/>
      <c r="D896" s="65"/>
      <c r="E896" s="65"/>
      <c r="F896" s="242"/>
      <c r="G896" s="242"/>
      <c r="H896" s="65"/>
      <c r="I896" s="65"/>
      <c r="J896" s="176"/>
    </row>
    <row r="897" spans="2:10">
      <c r="B897" s="84"/>
      <c r="C897" s="65"/>
      <c r="D897" s="65"/>
      <c r="E897" s="65"/>
      <c r="F897" s="242"/>
      <c r="G897" s="242"/>
      <c r="H897" s="65"/>
      <c r="I897" s="65"/>
      <c r="J897" s="176"/>
    </row>
    <row r="898" spans="2:10">
      <c r="B898" s="84"/>
      <c r="C898" s="65"/>
      <c r="D898" s="65"/>
      <c r="E898" s="65"/>
      <c r="F898" s="242"/>
      <c r="G898" s="242"/>
      <c r="H898" s="65"/>
      <c r="I898" s="65"/>
      <c r="J898" s="176"/>
    </row>
    <row r="899" spans="2:10">
      <c r="B899" s="84"/>
      <c r="C899" s="65"/>
      <c r="D899" s="65"/>
      <c r="E899" s="65"/>
      <c r="F899" s="242"/>
      <c r="G899" s="242"/>
      <c r="H899" s="65"/>
      <c r="I899" s="65"/>
      <c r="J899" s="176"/>
    </row>
    <row r="900" spans="2:10">
      <c r="B900" s="84"/>
      <c r="C900" s="65"/>
      <c r="D900" s="65"/>
      <c r="E900" s="65"/>
      <c r="F900" s="242"/>
      <c r="G900" s="242"/>
      <c r="H900" s="65"/>
      <c r="I900" s="65"/>
      <c r="J900" s="176"/>
    </row>
    <row r="901" spans="2:10">
      <c r="B901" s="84"/>
      <c r="C901" s="65"/>
      <c r="D901" s="65"/>
      <c r="E901" s="65"/>
      <c r="F901" s="242"/>
      <c r="G901" s="242"/>
      <c r="H901" s="65"/>
      <c r="I901" s="65"/>
      <c r="J901" s="176"/>
    </row>
    <row r="902" spans="2:10">
      <c r="B902" s="84"/>
      <c r="C902" s="65"/>
      <c r="D902" s="65"/>
      <c r="E902" s="65"/>
      <c r="F902" s="242"/>
      <c r="G902" s="242"/>
      <c r="H902" s="65"/>
      <c r="I902" s="65"/>
      <c r="J902" s="176"/>
    </row>
    <row r="903" spans="2:10">
      <c r="B903" s="84"/>
      <c r="C903" s="65"/>
      <c r="D903" s="65"/>
      <c r="E903" s="65"/>
      <c r="F903" s="242"/>
      <c r="G903" s="242"/>
      <c r="H903" s="65"/>
      <c r="I903" s="65"/>
      <c r="J903" s="176"/>
    </row>
    <row r="904" spans="2:10">
      <c r="B904" s="84"/>
      <c r="C904" s="65"/>
      <c r="D904" s="65"/>
      <c r="E904" s="65"/>
      <c r="F904" s="242"/>
      <c r="G904" s="242"/>
      <c r="H904" s="65"/>
      <c r="I904" s="65"/>
      <c r="J904" s="176"/>
    </row>
    <row r="905" spans="2:10">
      <c r="B905" s="84"/>
      <c r="C905" s="65"/>
      <c r="D905" s="65"/>
      <c r="E905" s="65"/>
      <c r="F905" s="242"/>
      <c r="G905" s="242"/>
      <c r="H905" s="65"/>
      <c r="I905" s="65"/>
      <c r="J905" s="176"/>
    </row>
    <row r="906" spans="2:10">
      <c r="B906" s="84"/>
      <c r="C906" s="65"/>
      <c r="D906" s="65"/>
      <c r="E906" s="65"/>
      <c r="F906" s="242"/>
      <c r="G906" s="242"/>
      <c r="H906" s="65"/>
      <c r="I906" s="65"/>
      <c r="J906" s="176"/>
    </row>
    <row r="907" spans="2:10">
      <c r="B907" s="84"/>
      <c r="C907" s="65"/>
      <c r="D907" s="65"/>
      <c r="E907" s="65"/>
      <c r="F907" s="242"/>
      <c r="G907" s="242"/>
      <c r="H907" s="65"/>
      <c r="I907" s="65"/>
      <c r="J907" s="176"/>
    </row>
    <row r="908" spans="2:10">
      <c r="B908" s="84"/>
      <c r="C908" s="65"/>
      <c r="D908" s="65"/>
      <c r="E908" s="65"/>
      <c r="F908" s="242"/>
      <c r="G908" s="242"/>
      <c r="H908" s="65"/>
      <c r="I908" s="65"/>
      <c r="J908" s="176"/>
    </row>
    <row r="909" spans="2:10">
      <c r="B909" s="84"/>
      <c r="C909" s="65"/>
      <c r="D909" s="65"/>
      <c r="E909" s="65"/>
      <c r="F909" s="242"/>
      <c r="G909" s="242"/>
      <c r="H909" s="65"/>
      <c r="I909" s="65"/>
      <c r="J909" s="176"/>
    </row>
    <row r="910" spans="2:10">
      <c r="B910" s="84"/>
      <c r="C910" s="65"/>
      <c r="D910" s="65"/>
      <c r="E910" s="65"/>
      <c r="F910" s="242"/>
      <c r="G910" s="242"/>
      <c r="H910" s="65"/>
      <c r="I910" s="65"/>
      <c r="J910" s="176"/>
    </row>
    <row r="911" spans="2:10">
      <c r="B911" s="84"/>
      <c r="C911" s="65"/>
      <c r="D911" s="65"/>
      <c r="E911" s="65"/>
      <c r="F911" s="242"/>
      <c r="G911" s="242"/>
      <c r="H911" s="65"/>
      <c r="I911" s="65"/>
      <c r="J911" s="176"/>
    </row>
    <row r="912" spans="2:10">
      <c r="B912" s="84"/>
      <c r="C912" s="65"/>
      <c r="D912" s="65"/>
      <c r="E912" s="65"/>
      <c r="F912" s="242"/>
      <c r="G912" s="242"/>
      <c r="H912" s="65"/>
      <c r="I912" s="65"/>
      <c r="J912" s="176"/>
    </row>
    <row r="913" spans="2:10">
      <c r="B913" s="84"/>
      <c r="C913" s="65"/>
      <c r="D913" s="65"/>
      <c r="E913" s="65"/>
      <c r="F913" s="242"/>
      <c r="G913" s="242"/>
      <c r="H913" s="65"/>
      <c r="I913" s="65"/>
      <c r="J913" s="176"/>
    </row>
    <row r="914" spans="2:10">
      <c r="B914" s="84"/>
      <c r="C914" s="65"/>
      <c r="D914" s="65"/>
      <c r="E914" s="65"/>
      <c r="F914" s="242"/>
      <c r="G914" s="242"/>
      <c r="H914" s="65"/>
      <c r="I914" s="65"/>
      <c r="J914" s="176"/>
    </row>
    <row r="915" spans="2:10">
      <c r="B915" s="84"/>
      <c r="C915" s="65"/>
      <c r="D915" s="65"/>
      <c r="E915" s="65"/>
      <c r="F915" s="242"/>
      <c r="G915" s="242"/>
      <c r="H915" s="65"/>
      <c r="I915" s="65"/>
      <c r="J915" s="176"/>
    </row>
    <row r="916" spans="2:10">
      <c r="B916" s="84"/>
      <c r="C916" s="65"/>
      <c r="D916" s="65"/>
      <c r="E916" s="65"/>
      <c r="F916" s="242"/>
      <c r="G916" s="242"/>
      <c r="H916" s="65"/>
      <c r="I916" s="65"/>
      <c r="J916" s="176"/>
    </row>
    <row r="917" spans="2:10">
      <c r="B917" s="84"/>
      <c r="C917" s="65"/>
      <c r="D917" s="65"/>
      <c r="E917" s="65"/>
      <c r="F917" s="242"/>
      <c r="G917" s="242"/>
      <c r="H917" s="65"/>
      <c r="I917" s="65"/>
      <c r="J917" s="176"/>
    </row>
    <row r="918" spans="2:10">
      <c r="B918" s="84"/>
      <c r="C918" s="65"/>
      <c r="D918" s="65"/>
      <c r="E918" s="65"/>
      <c r="F918" s="242"/>
      <c r="G918" s="242"/>
      <c r="H918" s="65"/>
      <c r="I918" s="65"/>
      <c r="J918" s="176"/>
    </row>
    <row r="919" spans="2:10">
      <c r="B919" s="84"/>
      <c r="C919" s="65"/>
      <c r="D919" s="65"/>
      <c r="E919" s="65"/>
      <c r="F919" s="242"/>
      <c r="G919" s="242"/>
      <c r="H919" s="65"/>
      <c r="I919" s="65"/>
      <c r="J919" s="176"/>
    </row>
    <row r="920" spans="2:10">
      <c r="B920" s="84"/>
      <c r="C920" s="65"/>
      <c r="D920" s="65"/>
      <c r="E920" s="65"/>
      <c r="F920" s="242"/>
      <c r="G920" s="242"/>
      <c r="H920" s="65"/>
      <c r="I920" s="65"/>
      <c r="J920" s="176"/>
    </row>
    <row r="921" spans="2:10">
      <c r="B921" s="84"/>
      <c r="C921" s="65"/>
      <c r="D921" s="65"/>
      <c r="E921" s="65"/>
      <c r="F921" s="242"/>
      <c r="G921" s="242"/>
      <c r="H921" s="65"/>
      <c r="I921" s="65"/>
      <c r="J921" s="176"/>
    </row>
    <row r="922" spans="2:10">
      <c r="B922" s="84"/>
      <c r="C922" s="65"/>
      <c r="D922" s="65"/>
      <c r="E922" s="65"/>
      <c r="F922" s="242"/>
      <c r="G922" s="242"/>
      <c r="H922" s="65"/>
      <c r="I922" s="65"/>
      <c r="J922" s="176"/>
    </row>
    <row r="923" spans="2:10">
      <c r="B923" s="84"/>
      <c r="C923" s="65"/>
      <c r="D923" s="65"/>
      <c r="E923" s="65"/>
      <c r="F923" s="242"/>
      <c r="G923" s="242"/>
      <c r="H923" s="65"/>
      <c r="I923" s="65"/>
      <c r="J923" s="176"/>
    </row>
    <row r="924" spans="2:10">
      <c r="B924" s="84"/>
      <c r="C924" s="65"/>
      <c r="D924" s="65"/>
      <c r="E924" s="65"/>
      <c r="F924" s="242"/>
      <c r="G924" s="242"/>
      <c r="H924" s="65"/>
      <c r="I924" s="65"/>
      <c r="J924" s="176"/>
    </row>
    <row r="925" spans="2:10">
      <c r="B925" s="84"/>
      <c r="C925" s="65"/>
      <c r="D925" s="65"/>
      <c r="E925" s="65"/>
      <c r="F925" s="242"/>
      <c r="G925" s="242"/>
      <c r="H925" s="65"/>
      <c r="I925" s="65"/>
      <c r="J925" s="176"/>
    </row>
    <row r="926" spans="2:10">
      <c r="B926" s="84"/>
      <c r="C926" s="65"/>
      <c r="D926" s="65"/>
      <c r="E926" s="65"/>
      <c r="F926" s="242"/>
      <c r="G926" s="242"/>
      <c r="H926" s="65"/>
      <c r="I926" s="65"/>
      <c r="J926" s="176"/>
    </row>
    <row r="927" spans="2:10">
      <c r="B927" s="84"/>
      <c r="C927" s="65"/>
      <c r="D927" s="65"/>
      <c r="E927" s="65"/>
      <c r="F927" s="242"/>
      <c r="G927" s="242"/>
      <c r="H927" s="65"/>
      <c r="I927" s="65"/>
      <c r="J927" s="176"/>
    </row>
    <row r="928" spans="2:10">
      <c r="B928" s="84"/>
      <c r="C928" s="65"/>
      <c r="D928" s="65"/>
      <c r="E928" s="65"/>
      <c r="F928" s="242"/>
      <c r="G928" s="242"/>
      <c r="H928" s="65"/>
      <c r="I928" s="65"/>
      <c r="J928" s="176"/>
    </row>
    <row r="929" spans="2:10">
      <c r="B929" s="84"/>
      <c r="C929" s="65"/>
      <c r="D929" s="65"/>
      <c r="E929" s="65"/>
      <c r="F929" s="242"/>
      <c r="G929" s="242"/>
      <c r="H929" s="65"/>
      <c r="I929" s="65"/>
      <c r="J929" s="176"/>
    </row>
    <row r="930" spans="2:10">
      <c r="B930" s="84"/>
      <c r="C930" s="65"/>
      <c r="D930" s="65"/>
      <c r="E930" s="65"/>
      <c r="F930" s="242"/>
      <c r="G930" s="242"/>
      <c r="H930" s="65"/>
      <c r="I930" s="65"/>
      <c r="J930" s="176"/>
    </row>
    <row r="931" spans="2:10">
      <c r="B931" s="84"/>
      <c r="C931" s="65"/>
      <c r="D931" s="65"/>
      <c r="E931" s="65"/>
      <c r="F931" s="242"/>
      <c r="G931" s="242"/>
      <c r="H931" s="65"/>
      <c r="I931" s="65"/>
      <c r="J931" s="176"/>
    </row>
    <row r="932" spans="2:10">
      <c r="B932" s="84"/>
      <c r="C932" s="65"/>
      <c r="D932" s="65"/>
      <c r="E932" s="65"/>
      <c r="F932" s="242"/>
      <c r="G932" s="242"/>
      <c r="H932" s="65"/>
      <c r="I932" s="65"/>
      <c r="J932" s="176"/>
    </row>
    <row r="933" spans="2:10">
      <c r="B933" s="84"/>
      <c r="C933" s="65"/>
      <c r="D933" s="65"/>
      <c r="E933" s="65"/>
      <c r="F933" s="242"/>
      <c r="G933" s="242"/>
      <c r="H933" s="65"/>
      <c r="I933" s="65"/>
      <c r="J933" s="176"/>
    </row>
    <row r="934" spans="2:10">
      <c r="B934" s="84"/>
      <c r="C934" s="65"/>
      <c r="D934" s="65"/>
      <c r="E934" s="65"/>
      <c r="F934" s="242"/>
      <c r="G934" s="242"/>
      <c r="H934" s="65"/>
      <c r="I934" s="65"/>
      <c r="J934" s="176"/>
    </row>
    <row r="935" spans="2:10">
      <c r="B935" s="84"/>
      <c r="C935" s="65"/>
      <c r="D935" s="65"/>
      <c r="E935" s="65"/>
      <c r="F935" s="242"/>
      <c r="G935" s="242"/>
      <c r="H935" s="65"/>
      <c r="I935" s="65"/>
      <c r="J935" s="176"/>
    </row>
    <row r="936" spans="2:10">
      <c r="B936" s="84"/>
      <c r="C936" s="65"/>
      <c r="D936" s="65"/>
      <c r="E936" s="65"/>
      <c r="F936" s="242"/>
      <c r="G936" s="242"/>
      <c r="H936" s="65"/>
      <c r="I936" s="65"/>
      <c r="J936" s="176"/>
    </row>
    <row r="937" spans="2:10">
      <c r="B937" s="84"/>
      <c r="C937" s="65"/>
      <c r="D937" s="65"/>
      <c r="E937" s="65"/>
      <c r="F937" s="242"/>
      <c r="G937" s="242"/>
      <c r="H937" s="65"/>
      <c r="I937" s="65"/>
      <c r="J937" s="176"/>
    </row>
    <row r="938" spans="2:10">
      <c r="B938" s="84"/>
      <c r="C938" s="65"/>
      <c r="D938" s="65"/>
      <c r="E938" s="65"/>
      <c r="F938" s="242"/>
      <c r="G938" s="242"/>
      <c r="H938" s="65"/>
      <c r="I938" s="65"/>
      <c r="J938" s="176"/>
    </row>
    <row r="939" spans="2:10">
      <c r="B939" s="84"/>
      <c r="C939" s="65"/>
      <c r="D939" s="65"/>
      <c r="E939" s="65"/>
      <c r="F939" s="242"/>
      <c r="G939" s="242"/>
      <c r="H939" s="65"/>
      <c r="I939" s="65"/>
      <c r="J939" s="176"/>
    </row>
    <row r="940" spans="2:10">
      <c r="B940" s="84"/>
      <c r="C940" s="65"/>
      <c r="D940" s="65"/>
      <c r="E940" s="65"/>
      <c r="F940" s="242"/>
      <c r="G940" s="242"/>
      <c r="H940" s="65"/>
      <c r="I940" s="65"/>
      <c r="J940" s="176"/>
    </row>
    <row r="941" spans="2:10">
      <c r="B941" s="84"/>
      <c r="C941" s="65"/>
      <c r="D941" s="65"/>
      <c r="E941" s="65"/>
      <c r="F941" s="242"/>
      <c r="G941" s="242"/>
      <c r="H941" s="65"/>
      <c r="I941" s="65"/>
      <c r="J941" s="176"/>
    </row>
    <row r="942" spans="2:10">
      <c r="B942" s="84"/>
      <c r="C942" s="65"/>
      <c r="D942" s="65"/>
      <c r="E942" s="65"/>
      <c r="F942" s="242"/>
      <c r="G942" s="242"/>
      <c r="H942" s="65"/>
      <c r="I942" s="65"/>
      <c r="J942" s="176"/>
    </row>
    <row r="943" spans="2:10">
      <c r="B943" s="84"/>
      <c r="C943" s="65"/>
      <c r="D943" s="65"/>
      <c r="E943" s="65"/>
      <c r="F943" s="242"/>
      <c r="G943" s="242"/>
      <c r="H943" s="65"/>
      <c r="I943" s="65"/>
      <c r="J943" s="176"/>
    </row>
    <row r="944" spans="2:10">
      <c r="B944" s="84"/>
      <c r="C944" s="65"/>
      <c r="D944" s="65"/>
      <c r="E944" s="65"/>
      <c r="F944" s="242"/>
      <c r="G944" s="242"/>
      <c r="H944" s="65"/>
      <c r="I944" s="65"/>
      <c r="J944" s="176"/>
    </row>
    <row r="945" spans="2:10">
      <c r="B945" s="84"/>
      <c r="C945" s="65"/>
      <c r="D945" s="65"/>
      <c r="E945" s="65"/>
      <c r="F945" s="242"/>
      <c r="G945" s="242"/>
      <c r="H945" s="65"/>
      <c r="I945" s="65"/>
      <c r="J945" s="176"/>
    </row>
    <row r="946" spans="2:10">
      <c r="B946" s="84"/>
      <c r="C946" s="65"/>
      <c r="D946" s="65"/>
      <c r="E946" s="65"/>
      <c r="F946" s="242"/>
      <c r="G946" s="242"/>
      <c r="H946" s="65"/>
      <c r="I946" s="65"/>
      <c r="J946" s="176"/>
    </row>
    <row r="947" spans="2:10">
      <c r="B947" s="84"/>
      <c r="C947" s="65"/>
      <c r="D947" s="65"/>
      <c r="E947" s="65"/>
      <c r="F947" s="242"/>
      <c r="G947" s="242"/>
      <c r="H947" s="65"/>
      <c r="I947" s="65"/>
      <c r="J947" s="176"/>
    </row>
    <row r="948" spans="2:10">
      <c r="B948" s="84"/>
      <c r="C948" s="65"/>
      <c r="D948" s="65"/>
      <c r="E948" s="65"/>
      <c r="F948" s="242"/>
      <c r="G948" s="242"/>
      <c r="H948" s="65"/>
      <c r="I948" s="65"/>
      <c r="J948" s="176"/>
    </row>
    <row r="949" spans="2:10">
      <c r="B949" s="84"/>
      <c r="C949" s="65"/>
      <c r="D949" s="65"/>
      <c r="E949" s="65"/>
      <c r="F949" s="242"/>
      <c r="G949" s="242"/>
      <c r="H949" s="65"/>
      <c r="I949" s="65"/>
      <c r="J949" s="176"/>
    </row>
    <row r="950" spans="2:10">
      <c r="B950" s="84"/>
      <c r="C950" s="65"/>
      <c r="D950" s="65"/>
      <c r="E950" s="65"/>
      <c r="F950" s="242"/>
      <c r="G950" s="242"/>
      <c r="H950" s="65"/>
      <c r="I950" s="65"/>
      <c r="J950" s="176"/>
    </row>
    <row r="951" spans="2:10">
      <c r="B951" s="84"/>
      <c r="C951" s="65"/>
      <c r="D951" s="65"/>
      <c r="E951" s="65"/>
      <c r="F951" s="242"/>
      <c r="G951" s="242"/>
      <c r="H951" s="65"/>
      <c r="I951" s="65"/>
      <c r="J951" s="176"/>
    </row>
    <row r="952" spans="2:10">
      <c r="B952" s="84"/>
      <c r="C952" s="65"/>
      <c r="D952" s="65"/>
      <c r="E952" s="65"/>
      <c r="F952" s="242"/>
      <c r="G952" s="242"/>
      <c r="H952" s="65"/>
      <c r="I952" s="65"/>
      <c r="J952" s="176"/>
    </row>
    <row r="953" spans="2:10">
      <c r="B953" s="84"/>
      <c r="C953" s="65"/>
      <c r="D953" s="65"/>
      <c r="E953" s="65"/>
      <c r="F953" s="242"/>
      <c r="G953" s="242"/>
      <c r="H953" s="65"/>
      <c r="I953" s="65"/>
      <c r="J953" s="176"/>
    </row>
    <row r="954" spans="2:10">
      <c r="B954" s="84"/>
      <c r="C954" s="65"/>
      <c r="D954" s="65"/>
      <c r="E954" s="65"/>
      <c r="F954" s="242"/>
      <c r="G954" s="242"/>
      <c r="H954" s="65"/>
      <c r="I954" s="65"/>
      <c r="J954" s="176"/>
    </row>
    <row r="955" spans="2:10">
      <c r="B955" s="84"/>
      <c r="C955" s="65"/>
      <c r="D955" s="65"/>
      <c r="E955" s="65"/>
      <c r="F955" s="242"/>
      <c r="G955" s="242"/>
      <c r="H955" s="65"/>
      <c r="I955" s="65"/>
      <c r="J955" s="176"/>
    </row>
    <row r="956" spans="2:10">
      <c r="B956" s="84"/>
      <c r="C956" s="65"/>
      <c r="D956" s="65"/>
      <c r="E956" s="65"/>
      <c r="F956" s="242"/>
      <c r="G956" s="242"/>
      <c r="H956" s="65"/>
      <c r="I956" s="65"/>
      <c r="J956" s="176"/>
    </row>
    <row r="957" spans="2:10">
      <c r="B957" s="84"/>
      <c r="C957" s="65"/>
      <c r="D957" s="65"/>
      <c r="E957" s="65"/>
      <c r="F957" s="242"/>
      <c r="G957" s="242"/>
      <c r="H957" s="65"/>
      <c r="I957" s="65"/>
      <c r="J957" s="176"/>
    </row>
    <row r="958" spans="2:10">
      <c r="B958" s="84"/>
      <c r="C958" s="65"/>
      <c r="D958" s="65"/>
      <c r="E958" s="65"/>
      <c r="F958" s="242"/>
      <c r="G958" s="242"/>
      <c r="H958" s="65"/>
      <c r="I958" s="65"/>
      <c r="J958" s="176"/>
    </row>
    <row r="959" spans="2:10">
      <c r="B959" s="84"/>
      <c r="C959" s="65"/>
      <c r="D959" s="65"/>
      <c r="E959" s="65"/>
      <c r="F959" s="242"/>
      <c r="G959" s="242"/>
      <c r="H959" s="65"/>
      <c r="I959" s="65"/>
      <c r="J959" s="176"/>
    </row>
    <row r="960" spans="2:10">
      <c r="B960" s="84"/>
      <c r="C960" s="65"/>
      <c r="D960" s="65"/>
      <c r="E960" s="65"/>
      <c r="F960" s="242"/>
      <c r="G960" s="242"/>
      <c r="H960" s="65"/>
      <c r="I960" s="65"/>
      <c r="J960" s="176"/>
    </row>
    <row r="961" spans="2:10">
      <c r="B961" s="84"/>
      <c r="C961" s="65"/>
      <c r="D961" s="65"/>
      <c r="E961" s="65"/>
      <c r="F961" s="242"/>
      <c r="G961" s="242"/>
      <c r="H961" s="65"/>
      <c r="I961" s="65"/>
      <c r="J961" s="176"/>
    </row>
    <row r="962" spans="2:10">
      <c r="B962" s="84"/>
      <c r="C962" s="65"/>
      <c r="D962" s="65"/>
      <c r="E962" s="65"/>
      <c r="F962" s="242"/>
      <c r="G962" s="242"/>
      <c r="H962" s="65"/>
      <c r="I962" s="65"/>
      <c r="J962" s="176"/>
    </row>
    <row r="963" spans="2:10">
      <c r="B963" s="84"/>
      <c r="C963" s="65"/>
      <c r="D963" s="65"/>
      <c r="E963" s="65"/>
      <c r="F963" s="242"/>
      <c r="G963" s="242"/>
      <c r="H963" s="65"/>
      <c r="I963" s="65"/>
      <c r="J963" s="176"/>
    </row>
    <row r="964" spans="2:10">
      <c r="B964" s="84"/>
      <c r="C964" s="65"/>
      <c r="D964" s="65"/>
      <c r="E964" s="65"/>
      <c r="F964" s="242"/>
      <c r="G964" s="242"/>
      <c r="H964" s="65"/>
      <c r="I964" s="65"/>
      <c r="J964" s="176"/>
    </row>
    <row r="965" spans="2:10">
      <c r="B965" s="84"/>
      <c r="C965" s="65"/>
      <c r="D965" s="65"/>
      <c r="E965" s="65"/>
      <c r="F965" s="242"/>
      <c r="G965" s="242"/>
      <c r="H965" s="65"/>
      <c r="I965" s="65"/>
      <c r="J965" s="176"/>
    </row>
    <row r="966" spans="2:10">
      <c r="B966" s="84"/>
      <c r="C966" s="65"/>
      <c r="D966" s="65"/>
      <c r="E966" s="65"/>
      <c r="F966" s="242"/>
      <c r="G966" s="242"/>
      <c r="H966" s="65"/>
      <c r="I966" s="65"/>
      <c r="J966" s="176"/>
    </row>
    <row r="967" spans="2:10">
      <c r="B967" s="84"/>
      <c r="C967" s="65"/>
      <c r="D967" s="65"/>
      <c r="E967" s="65"/>
      <c r="F967" s="242"/>
      <c r="G967" s="242"/>
      <c r="H967" s="65"/>
      <c r="I967" s="65"/>
      <c r="J967" s="176"/>
    </row>
    <row r="968" spans="2:10">
      <c r="B968" s="84"/>
      <c r="C968" s="65"/>
      <c r="D968" s="65"/>
      <c r="E968" s="65"/>
      <c r="F968" s="242"/>
      <c r="G968" s="242"/>
      <c r="H968" s="65"/>
      <c r="I968" s="65"/>
      <c r="J968" s="176"/>
    </row>
    <row r="969" spans="2:10">
      <c r="B969" s="84"/>
      <c r="C969" s="65"/>
      <c r="D969" s="65"/>
      <c r="E969" s="65"/>
      <c r="F969" s="242"/>
      <c r="G969" s="242"/>
      <c r="H969" s="65"/>
      <c r="I969" s="65"/>
      <c r="J969" s="176"/>
    </row>
    <row r="970" spans="2:10">
      <c r="B970" s="84"/>
      <c r="C970" s="65"/>
      <c r="D970" s="65"/>
      <c r="E970" s="65"/>
      <c r="F970" s="242"/>
      <c r="G970" s="242"/>
      <c r="H970" s="65"/>
      <c r="I970" s="65"/>
      <c r="J970" s="176"/>
    </row>
    <row r="971" spans="2:10">
      <c r="B971" s="84"/>
      <c r="C971" s="65"/>
      <c r="D971" s="65"/>
      <c r="E971" s="65"/>
      <c r="F971" s="242"/>
      <c r="G971" s="242"/>
      <c r="H971" s="65"/>
      <c r="I971" s="65"/>
      <c r="J971" s="176"/>
    </row>
    <row r="972" spans="2:10">
      <c r="B972" s="84"/>
      <c r="C972" s="65"/>
      <c r="D972" s="65"/>
      <c r="E972" s="65"/>
      <c r="F972" s="242"/>
      <c r="G972" s="242"/>
      <c r="H972" s="65"/>
      <c r="I972" s="65"/>
      <c r="J972" s="176"/>
    </row>
    <row r="973" spans="2:10">
      <c r="B973" s="84"/>
      <c r="C973" s="65"/>
      <c r="D973" s="65"/>
      <c r="E973" s="65"/>
      <c r="F973" s="242"/>
      <c r="G973" s="242"/>
      <c r="H973" s="65"/>
      <c r="I973" s="65"/>
      <c r="J973" s="176"/>
    </row>
    <row r="974" spans="2:10">
      <c r="B974" s="84"/>
      <c r="C974" s="65"/>
      <c r="D974" s="65"/>
      <c r="E974" s="65"/>
      <c r="F974" s="242"/>
      <c r="G974" s="242"/>
      <c r="H974" s="65"/>
      <c r="I974" s="65"/>
      <c r="J974" s="176"/>
    </row>
    <row r="975" spans="2:10">
      <c r="B975" s="84"/>
      <c r="C975" s="65"/>
      <c r="D975" s="65"/>
      <c r="E975" s="65"/>
      <c r="F975" s="242"/>
      <c r="G975" s="242"/>
      <c r="H975" s="65"/>
      <c r="I975" s="65"/>
      <c r="J975" s="176"/>
    </row>
    <row r="976" spans="2:10">
      <c r="B976" s="84"/>
      <c r="C976" s="65"/>
      <c r="D976" s="65"/>
      <c r="E976" s="65"/>
      <c r="F976" s="242"/>
      <c r="G976" s="242"/>
      <c r="H976" s="65"/>
      <c r="I976" s="65"/>
      <c r="J976" s="176"/>
    </row>
    <row r="977" spans="2:10">
      <c r="B977" s="84"/>
      <c r="C977" s="65"/>
      <c r="D977" s="65"/>
      <c r="E977" s="65"/>
      <c r="F977" s="242"/>
      <c r="G977" s="242"/>
      <c r="H977" s="65"/>
      <c r="I977" s="65"/>
      <c r="J977" s="176"/>
    </row>
    <row r="978" spans="2:10">
      <c r="B978" s="84"/>
      <c r="C978" s="65"/>
      <c r="D978" s="65"/>
      <c r="E978" s="65"/>
      <c r="F978" s="242"/>
      <c r="G978" s="242"/>
      <c r="H978" s="65"/>
      <c r="I978" s="65"/>
      <c r="J978" s="176"/>
    </row>
    <row r="979" spans="2:10">
      <c r="B979" s="84"/>
      <c r="C979" s="65"/>
      <c r="D979" s="65"/>
      <c r="E979" s="65"/>
      <c r="F979" s="242"/>
      <c r="G979" s="242"/>
      <c r="H979" s="65"/>
      <c r="I979" s="65"/>
      <c r="J979" s="176"/>
    </row>
    <row r="980" spans="2:10">
      <c r="B980" s="84"/>
      <c r="C980" s="65"/>
      <c r="D980" s="65"/>
      <c r="E980" s="65"/>
      <c r="F980" s="242"/>
      <c r="G980" s="242"/>
      <c r="H980" s="65"/>
      <c r="I980" s="65"/>
      <c r="J980" s="176"/>
    </row>
    <row r="981" spans="2:10">
      <c r="B981" s="84"/>
      <c r="C981" s="65"/>
      <c r="D981" s="65"/>
      <c r="E981" s="65"/>
      <c r="F981" s="242"/>
      <c r="G981" s="242"/>
      <c r="H981" s="65"/>
      <c r="I981" s="65"/>
      <c r="J981" s="176"/>
    </row>
    <row r="982" spans="2:10">
      <c r="B982" s="84"/>
      <c r="C982" s="65"/>
      <c r="D982" s="65"/>
      <c r="E982" s="65"/>
      <c r="F982" s="242"/>
      <c r="G982" s="242"/>
      <c r="H982" s="65"/>
      <c r="I982" s="65"/>
      <c r="J982" s="176"/>
    </row>
    <row r="983" spans="2:10">
      <c r="B983" s="84"/>
      <c r="C983" s="65"/>
      <c r="D983" s="65"/>
      <c r="E983" s="65"/>
      <c r="F983" s="242"/>
      <c r="G983" s="242"/>
      <c r="H983" s="65"/>
      <c r="I983" s="65"/>
      <c r="J983" s="176"/>
    </row>
    <row r="984" spans="2:10">
      <c r="B984" s="84"/>
      <c r="C984" s="65"/>
      <c r="D984" s="65"/>
      <c r="E984" s="65"/>
      <c r="F984" s="242"/>
      <c r="G984" s="242"/>
      <c r="H984" s="65"/>
      <c r="I984" s="65"/>
      <c r="J984" s="176"/>
    </row>
    <row r="985" spans="2:10">
      <c r="B985" s="84"/>
      <c r="C985" s="65"/>
      <c r="D985" s="65"/>
      <c r="E985" s="65"/>
      <c r="F985" s="242"/>
      <c r="G985" s="242"/>
      <c r="H985" s="65"/>
      <c r="I985" s="65"/>
      <c r="J985" s="176"/>
    </row>
    <row r="986" spans="2:10">
      <c r="B986" s="84"/>
      <c r="C986" s="65"/>
      <c r="D986" s="65"/>
      <c r="E986" s="65"/>
      <c r="F986" s="242"/>
      <c r="G986" s="242"/>
      <c r="H986" s="65"/>
      <c r="I986" s="65"/>
      <c r="J986" s="176"/>
    </row>
    <row r="987" spans="2:10">
      <c r="B987" s="84"/>
      <c r="C987" s="65"/>
      <c r="D987" s="65"/>
      <c r="E987" s="65"/>
      <c r="F987" s="242"/>
      <c r="G987" s="242"/>
      <c r="H987" s="65"/>
      <c r="I987" s="65"/>
      <c r="J987" s="176"/>
    </row>
    <row r="988" spans="2:10">
      <c r="B988" s="84"/>
      <c r="C988" s="65"/>
      <c r="D988" s="65"/>
      <c r="E988" s="65"/>
      <c r="F988" s="242"/>
      <c r="G988" s="242"/>
      <c r="H988" s="65"/>
      <c r="I988" s="65"/>
      <c r="J988" s="176"/>
    </row>
    <row r="989" spans="2:10">
      <c r="B989" s="84"/>
      <c r="C989" s="65"/>
      <c r="D989" s="65"/>
      <c r="E989" s="65"/>
      <c r="F989" s="242"/>
      <c r="G989" s="242"/>
      <c r="H989" s="65"/>
      <c r="I989" s="65"/>
      <c r="J989" s="176"/>
    </row>
    <row r="990" spans="2:10">
      <c r="B990" s="84"/>
      <c r="C990" s="65"/>
      <c r="D990" s="65"/>
      <c r="E990" s="65"/>
      <c r="F990" s="242"/>
      <c r="G990" s="242"/>
      <c r="H990" s="65"/>
      <c r="I990" s="65"/>
      <c r="J990" s="176"/>
    </row>
    <row r="991" spans="2:10">
      <c r="B991" s="84"/>
      <c r="C991" s="65"/>
      <c r="D991" s="65"/>
      <c r="E991" s="65"/>
      <c r="F991" s="242"/>
      <c r="G991" s="242"/>
      <c r="H991" s="65"/>
      <c r="I991" s="65"/>
      <c r="J991" s="176"/>
    </row>
    <row r="992" spans="2:10">
      <c r="B992" s="84"/>
      <c r="C992" s="65"/>
      <c r="D992" s="65"/>
      <c r="E992" s="65"/>
      <c r="F992" s="242"/>
      <c r="G992" s="242"/>
      <c r="H992" s="65"/>
      <c r="I992" s="65"/>
      <c r="J992" s="176"/>
    </row>
    <row r="993" spans="2:10">
      <c r="B993" s="84"/>
      <c r="C993" s="65"/>
      <c r="D993" s="65"/>
      <c r="E993" s="65"/>
      <c r="F993" s="242"/>
      <c r="G993" s="242"/>
      <c r="H993" s="65"/>
      <c r="I993" s="65"/>
      <c r="J993" s="176"/>
    </row>
    <row r="994" spans="2:10">
      <c r="B994" s="84"/>
      <c r="C994" s="65"/>
      <c r="D994" s="65"/>
      <c r="E994" s="65"/>
      <c r="F994" s="242"/>
      <c r="G994" s="242"/>
      <c r="H994" s="65"/>
      <c r="I994" s="65"/>
      <c r="J994" s="176"/>
    </row>
    <row r="995" spans="2:10">
      <c r="B995" s="84"/>
      <c r="C995" s="65"/>
      <c r="D995" s="65"/>
      <c r="E995" s="65"/>
      <c r="F995" s="242"/>
      <c r="G995" s="242"/>
      <c r="H995" s="65"/>
      <c r="I995" s="65"/>
      <c r="J995" s="176"/>
    </row>
    <row r="996" spans="2:10">
      <c r="B996" s="84"/>
      <c r="C996" s="65"/>
      <c r="D996" s="65"/>
      <c r="E996" s="65"/>
      <c r="F996" s="242"/>
      <c r="G996" s="242"/>
      <c r="H996" s="65"/>
      <c r="I996" s="65"/>
      <c r="J996" s="176"/>
    </row>
    <row r="997" spans="2:10">
      <c r="B997" s="84"/>
      <c r="C997" s="65"/>
      <c r="D997" s="65"/>
      <c r="E997" s="65"/>
      <c r="F997" s="242"/>
      <c r="G997" s="242"/>
      <c r="H997" s="65"/>
      <c r="I997" s="65"/>
      <c r="J997" s="176"/>
    </row>
    <row r="998" spans="2:10">
      <c r="B998" s="84"/>
      <c r="C998" s="65"/>
      <c r="D998" s="65"/>
      <c r="E998" s="65"/>
      <c r="F998" s="242"/>
      <c r="G998" s="242"/>
      <c r="H998" s="65"/>
      <c r="I998" s="65"/>
      <c r="J998" s="176"/>
    </row>
    <row r="999" spans="2:10">
      <c r="B999" s="84"/>
      <c r="C999" s="65"/>
      <c r="D999" s="65"/>
      <c r="E999" s="65"/>
      <c r="F999" s="242"/>
      <c r="G999" s="242"/>
      <c r="H999" s="65"/>
      <c r="I999" s="65"/>
      <c r="J999" s="176"/>
    </row>
    <row r="1000" spans="2:10">
      <c r="B1000" s="84"/>
      <c r="C1000" s="65"/>
      <c r="D1000" s="65"/>
      <c r="E1000" s="65"/>
      <c r="F1000" s="242"/>
      <c r="G1000" s="242"/>
      <c r="H1000" s="65"/>
      <c r="I1000" s="65"/>
      <c r="J1000" s="176"/>
    </row>
    <row r="1001" spans="2:10">
      <c r="B1001" s="84"/>
      <c r="C1001" s="65"/>
      <c r="D1001" s="65"/>
      <c r="E1001" s="65"/>
      <c r="F1001" s="242"/>
      <c r="G1001" s="242"/>
      <c r="H1001" s="65"/>
      <c r="I1001" s="65"/>
      <c r="J1001" s="176"/>
    </row>
    <row r="1002" spans="2:10">
      <c r="B1002" s="84"/>
      <c r="C1002" s="65"/>
      <c r="D1002" s="65"/>
      <c r="E1002" s="65"/>
      <c r="F1002" s="242"/>
      <c r="G1002" s="242"/>
      <c r="H1002" s="65"/>
      <c r="I1002" s="65"/>
      <c r="J1002" s="176"/>
    </row>
    <row r="1003" spans="2:10">
      <c r="B1003" s="84"/>
      <c r="C1003" s="65"/>
      <c r="D1003" s="65"/>
      <c r="E1003" s="65"/>
      <c r="F1003" s="242"/>
      <c r="G1003" s="242"/>
      <c r="H1003" s="65"/>
      <c r="I1003" s="65"/>
      <c r="J1003" s="176"/>
    </row>
    <row r="1004" spans="2:10">
      <c r="B1004" s="84"/>
      <c r="C1004" s="65"/>
      <c r="D1004" s="65"/>
      <c r="E1004" s="65"/>
      <c r="F1004" s="242"/>
      <c r="G1004" s="242"/>
      <c r="H1004" s="65"/>
      <c r="I1004" s="65"/>
      <c r="J1004" s="176"/>
    </row>
    <row r="1005" spans="2:10">
      <c r="B1005" s="84"/>
      <c r="C1005" s="65"/>
      <c r="D1005" s="65"/>
      <c r="E1005" s="65"/>
      <c r="F1005" s="242"/>
      <c r="G1005" s="242"/>
      <c r="H1005" s="65"/>
      <c r="I1005" s="65"/>
      <c r="J1005" s="176"/>
    </row>
    <row r="1006" spans="2:10">
      <c r="B1006" s="84"/>
      <c r="C1006" s="65"/>
      <c r="D1006" s="65"/>
      <c r="E1006" s="65"/>
      <c r="F1006" s="242"/>
      <c r="G1006" s="242"/>
      <c r="H1006" s="65"/>
      <c r="I1006" s="65"/>
      <c r="J1006" s="176"/>
    </row>
    <row r="1007" spans="2:10">
      <c r="B1007" s="84"/>
      <c r="C1007" s="65"/>
      <c r="D1007" s="65"/>
      <c r="E1007" s="65"/>
      <c r="F1007" s="242"/>
      <c r="G1007" s="242"/>
      <c r="H1007" s="65"/>
      <c r="I1007" s="65"/>
      <c r="J1007" s="176"/>
    </row>
    <row r="1008" spans="2:10">
      <c r="B1008" s="84"/>
      <c r="C1008" s="65"/>
      <c r="D1008" s="65"/>
      <c r="E1008" s="65"/>
      <c r="F1008" s="242"/>
      <c r="G1008" s="242"/>
      <c r="H1008" s="65"/>
      <c r="I1008" s="65"/>
      <c r="J1008" s="176"/>
    </row>
    <row r="1009" spans="2:10">
      <c r="B1009" s="84"/>
      <c r="C1009" s="65"/>
      <c r="D1009" s="65"/>
      <c r="E1009" s="65"/>
      <c r="F1009" s="242"/>
      <c r="G1009" s="242"/>
      <c r="H1009" s="65"/>
      <c r="I1009" s="65"/>
      <c r="J1009" s="176"/>
    </row>
    <row r="1010" spans="2:10">
      <c r="B1010" s="84"/>
      <c r="C1010" s="65"/>
      <c r="D1010" s="65"/>
      <c r="E1010" s="65"/>
      <c r="F1010" s="242"/>
      <c r="G1010" s="242"/>
      <c r="H1010" s="65"/>
      <c r="I1010" s="65"/>
      <c r="J1010" s="176"/>
    </row>
    <row r="1011" spans="2:10">
      <c r="B1011" s="84"/>
      <c r="C1011" s="65"/>
      <c r="D1011" s="65"/>
      <c r="E1011" s="65"/>
      <c r="F1011" s="242"/>
      <c r="G1011" s="242"/>
      <c r="H1011" s="65"/>
      <c r="I1011" s="65"/>
      <c r="J1011" s="176"/>
    </row>
    <row r="1012" spans="2:10">
      <c r="B1012" s="84"/>
      <c r="C1012" s="65"/>
      <c r="D1012" s="65"/>
      <c r="E1012" s="65"/>
      <c r="F1012" s="242"/>
      <c r="G1012" s="242"/>
      <c r="H1012" s="65"/>
      <c r="I1012" s="65"/>
      <c r="J1012" s="176"/>
    </row>
    <row r="1013" spans="2:10">
      <c r="B1013" s="84"/>
      <c r="C1013" s="65"/>
      <c r="D1013" s="65"/>
      <c r="E1013" s="65"/>
      <c r="F1013" s="242"/>
      <c r="G1013" s="242"/>
      <c r="H1013" s="65"/>
      <c r="I1013" s="65"/>
      <c r="J1013" s="176"/>
    </row>
    <row r="1014" spans="2:10">
      <c r="B1014" s="84"/>
      <c r="C1014" s="65"/>
      <c r="D1014" s="65"/>
      <c r="E1014" s="65"/>
      <c r="F1014" s="242"/>
      <c r="G1014" s="242"/>
      <c r="H1014" s="65"/>
      <c r="I1014" s="65"/>
      <c r="J1014" s="176"/>
    </row>
    <row r="1015" spans="2:10">
      <c r="B1015" s="84"/>
      <c r="C1015" s="65"/>
      <c r="D1015" s="65"/>
      <c r="E1015" s="65"/>
      <c r="F1015" s="242"/>
      <c r="G1015" s="242"/>
      <c r="H1015" s="65"/>
      <c r="I1015" s="65"/>
      <c r="J1015" s="176"/>
    </row>
    <row r="1016" spans="2:10">
      <c r="B1016" s="84"/>
      <c r="C1016" s="65"/>
      <c r="D1016" s="65"/>
      <c r="E1016" s="65"/>
      <c r="F1016" s="242"/>
      <c r="G1016" s="242"/>
      <c r="H1016" s="65"/>
      <c r="I1016" s="65"/>
      <c r="J1016" s="176"/>
    </row>
    <row r="1017" spans="2:10">
      <c r="B1017" s="84"/>
      <c r="C1017" s="65"/>
      <c r="D1017" s="65"/>
      <c r="E1017" s="65"/>
      <c r="F1017" s="242"/>
      <c r="G1017" s="242"/>
      <c r="H1017" s="65"/>
      <c r="I1017" s="65"/>
      <c r="J1017" s="176"/>
    </row>
    <row r="1018" spans="2:10">
      <c r="B1018" s="84"/>
      <c r="C1018" s="65"/>
      <c r="D1018" s="65"/>
      <c r="E1018" s="65"/>
      <c r="F1018" s="242"/>
      <c r="G1018" s="242"/>
      <c r="H1018" s="65"/>
      <c r="I1018" s="65"/>
      <c r="J1018" s="176"/>
    </row>
    <row r="1019" spans="2:10">
      <c r="B1019" s="84"/>
      <c r="C1019" s="65"/>
      <c r="D1019" s="65"/>
      <c r="E1019" s="65"/>
      <c r="F1019" s="242"/>
      <c r="G1019" s="242"/>
      <c r="H1019" s="65"/>
      <c r="I1019" s="65"/>
      <c r="J1019" s="176"/>
    </row>
    <row r="1020" spans="2:10">
      <c r="B1020" s="84"/>
      <c r="C1020" s="65"/>
      <c r="D1020" s="65"/>
      <c r="E1020" s="65"/>
      <c r="F1020" s="242"/>
      <c r="G1020" s="242"/>
      <c r="H1020" s="65"/>
      <c r="I1020" s="65"/>
      <c r="J1020" s="176"/>
    </row>
  </sheetData>
  <sheetProtection password="F5AC" sheet="1" objects="1" scenarios="1"/>
  <sortState ref="A164:Q175">
    <sortCondition ref="G164:G175"/>
  </sortState>
  <mergeCells count="2">
    <mergeCell ref="D3:D4"/>
    <mergeCell ref="E3:I4"/>
  </mergeCells>
  <conditionalFormatting sqref="D5:I17">
    <cfRule type="expression" dxfId="284" priority="234" stopIfTrue="1">
      <formula>$E5&gt;0</formula>
    </cfRule>
  </conditionalFormatting>
  <conditionalFormatting sqref="C21:G22 C145:G151 C153:G157 C159:G162 C177:G178 C180:G181 C183:G184 C186:G187 C189:G205 C274:G276 C281:G284 I21:I22 I145:I151 I153:I157 I159:I162 I177:I178 I180:I181 I183:I184 I186:I187 I189:I205 I274:I276 I281:I284 I208:I235 C208:G235 I278:I279 C278:G279 C164:G170 I164:I170 I24 C24:G24 C27:G28 I27:I28 I30:I32 C30:G32 C34:G34 I34 I36:I40 C36:G40 C43:G43 I43 I45 C45:G45 C47:G49 I47:I49 I51:I58 C51:G58 C60:G61 I60:I61 I68:I71 C68:G71 C73:G83 I73:I83 I86:I90 C86:G90 C92:G95 I92:I95 I97:I136 C97:G136 C138:G143 I138:I143 C237:G247 I237:I247 I249:I258 C249:G258 I63:I65 C63:G65 I174:I175 C174:G175 C260:G272 I260:I272">
    <cfRule type="expression" dxfId="283" priority="235" stopIfTrue="1">
      <formula>$J21=0</formula>
    </cfRule>
    <cfRule type="expression" dxfId="282" priority="236" stopIfTrue="1">
      <formula>$J21=2</formula>
    </cfRule>
    <cfRule type="expression" dxfId="281" priority="237" stopIfTrue="1">
      <formula>$J21=1</formula>
    </cfRule>
  </conditionalFormatting>
  <conditionalFormatting sqref="C207:G207 I207">
    <cfRule type="expression" dxfId="280" priority="88" stopIfTrue="1">
      <formula>$J207=0</formula>
    </cfRule>
    <cfRule type="expression" dxfId="279" priority="89" stopIfTrue="1">
      <formula>$J207=2</formula>
    </cfRule>
    <cfRule type="expression" dxfId="278" priority="90" stopIfTrue="1">
      <formula>$J207=1</formula>
    </cfRule>
  </conditionalFormatting>
  <conditionalFormatting sqref="C206:G206 I206">
    <cfRule type="expression" dxfId="277" priority="85" stopIfTrue="1">
      <formula>$J206=0</formula>
    </cfRule>
    <cfRule type="expression" dxfId="276" priority="86" stopIfTrue="1">
      <formula>$J206=2</formula>
    </cfRule>
    <cfRule type="expression" dxfId="275" priority="87" stopIfTrue="1">
      <formula>$J206=1</formula>
    </cfRule>
  </conditionalFormatting>
  <conditionalFormatting sqref="C277:G277 I277">
    <cfRule type="expression" dxfId="274" priority="82" stopIfTrue="1">
      <formula>$J277=0</formula>
    </cfRule>
    <cfRule type="expression" dxfId="273" priority="83" stopIfTrue="1">
      <formula>$J277=2</formula>
    </cfRule>
    <cfRule type="expression" dxfId="272" priority="84" stopIfTrue="1">
      <formula>$J277=1</formula>
    </cfRule>
  </conditionalFormatting>
  <conditionalFormatting sqref="C23:G23 I23">
    <cfRule type="expression" dxfId="271" priority="79" stopIfTrue="1">
      <formula>$J23=0</formula>
    </cfRule>
    <cfRule type="expression" dxfId="270" priority="80" stopIfTrue="1">
      <formula>$J23=2</formula>
    </cfRule>
    <cfRule type="expression" dxfId="269" priority="81" stopIfTrue="1">
      <formula>$J23=1</formula>
    </cfRule>
  </conditionalFormatting>
  <conditionalFormatting sqref="I25 C25:G25">
    <cfRule type="expression" dxfId="268" priority="76" stopIfTrue="1">
      <formula>$J25=0</formula>
    </cfRule>
    <cfRule type="expression" dxfId="267" priority="77" stopIfTrue="1">
      <formula>$J25=2</formula>
    </cfRule>
    <cfRule type="expression" dxfId="266" priority="78" stopIfTrue="1">
      <formula>$J25=1</formula>
    </cfRule>
  </conditionalFormatting>
  <conditionalFormatting sqref="I26 C26:G26">
    <cfRule type="expression" dxfId="265" priority="73" stopIfTrue="1">
      <formula>$J26=0</formula>
    </cfRule>
    <cfRule type="expression" dxfId="264" priority="74" stopIfTrue="1">
      <formula>$J26=2</formula>
    </cfRule>
    <cfRule type="expression" dxfId="263" priority="75" stopIfTrue="1">
      <formula>$J26=1</formula>
    </cfRule>
  </conditionalFormatting>
  <conditionalFormatting sqref="C29:G29 I29">
    <cfRule type="expression" dxfId="262" priority="70" stopIfTrue="1">
      <formula>$J29=0</formula>
    </cfRule>
    <cfRule type="expression" dxfId="261" priority="71" stopIfTrue="1">
      <formula>$J29=2</formula>
    </cfRule>
    <cfRule type="expression" dxfId="260" priority="72" stopIfTrue="1">
      <formula>$J29=1</formula>
    </cfRule>
  </conditionalFormatting>
  <conditionalFormatting sqref="I33 C33:G33">
    <cfRule type="expression" dxfId="259" priority="67" stopIfTrue="1">
      <formula>$J33=0</formula>
    </cfRule>
    <cfRule type="expression" dxfId="258" priority="68" stopIfTrue="1">
      <formula>$J33=2</formula>
    </cfRule>
    <cfRule type="expression" dxfId="257" priority="69" stopIfTrue="1">
      <formula>$J33=1</formula>
    </cfRule>
  </conditionalFormatting>
  <conditionalFormatting sqref="C35:G35 I35">
    <cfRule type="expression" dxfId="256" priority="64" stopIfTrue="1">
      <formula>$J35=0</formula>
    </cfRule>
    <cfRule type="expression" dxfId="255" priority="65" stopIfTrue="1">
      <formula>$J35=2</formula>
    </cfRule>
    <cfRule type="expression" dxfId="254" priority="66" stopIfTrue="1">
      <formula>$J35=1</formula>
    </cfRule>
  </conditionalFormatting>
  <conditionalFormatting sqref="I42 C42:G42">
    <cfRule type="expression" dxfId="253" priority="61" stopIfTrue="1">
      <formula>$J42=0</formula>
    </cfRule>
    <cfRule type="expression" dxfId="252" priority="62" stopIfTrue="1">
      <formula>$J42=2</formula>
    </cfRule>
    <cfRule type="expression" dxfId="251" priority="63" stopIfTrue="1">
      <formula>$J42=1</formula>
    </cfRule>
  </conditionalFormatting>
  <conditionalFormatting sqref="I41 C41:G41">
    <cfRule type="expression" dxfId="250" priority="58" stopIfTrue="1">
      <formula>$J41=0</formula>
    </cfRule>
    <cfRule type="expression" dxfId="249" priority="59" stopIfTrue="1">
      <formula>$J41=2</formula>
    </cfRule>
    <cfRule type="expression" dxfId="248" priority="60" stopIfTrue="1">
      <formula>$J41=1</formula>
    </cfRule>
  </conditionalFormatting>
  <conditionalFormatting sqref="C44:G44 I44">
    <cfRule type="expression" dxfId="247" priority="55" stopIfTrue="1">
      <formula>$J44=0</formula>
    </cfRule>
    <cfRule type="expression" dxfId="246" priority="56" stopIfTrue="1">
      <formula>$J44=2</formula>
    </cfRule>
    <cfRule type="expression" dxfId="245" priority="57" stopIfTrue="1">
      <formula>$J44=1</formula>
    </cfRule>
  </conditionalFormatting>
  <conditionalFormatting sqref="I46 C46:G46">
    <cfRule type="expression" dxfId="244" priority="52" stopIfTrue="1">
      <formula>$J46=0</formula>
    </cfRule>
    <cfRule type="expression" dxfId="243" priority="53" stopIfTrue="1">
      <formula>$J46=2</formula>
    </cfRule>
    <cfRule type="expression" dxfId="242" priority="54" stopIfTrue="1">
      <formula>$J46=1</formula>
    </cfRule>
  </conditionalFormatting>
  <conditionalFormatting sqref="C50:G50 I50">
    <cfRule type="expression" dxfId="241" priority="49" stopIfTrue="1">
      <formula>$J50=0</formula>
    </cfRule>
    <cfRule type="expression" dxfId="240" priority="50" stopIfTrue="1">
      <formula>$J50=2</formula>
    </cfRule>
    <cfRule type="expression" dxfId="239" priority="51" stopIfTrue="1">
      <formula>$J50=1</formula>
    </cfRule>
  </conditionalFormatting>
  <conditionalFormatting sqref="I59 C59:G59">
    <cfRule type="expression" dxfId="238" priority="46" stopIfTrue="1">
      <formula>$J59=0</formula>
    </cfRule>
    <cfRule type="expression" dxfId="237" priority="47" stopIfTrue="1">
      <formula>$J59=2</formula>
    </cfRule>
    <cfRule type="expression" dxfId="236" priority="48" stopIfTrue="1">
      <formula>$J59=1</formula>
    </cfRule>
  </conditionalFormatting>
  <conditionalFormatting sqref="C66:G66 I66">
    <cfRule type="expression" dxfId="235" priority="43" stopIfTrue="1">
      <formula>$J66=0</formula>
    </cfRule>
    <cfRule type="expression" dxfId="234" priority="44" stopIfTrue="1">
      <formula>$J66=2</formula>
    </cfRule>
    <cfRule type="expression" dxfId="233" priority="45" stopIfTrue="1">
      <formula>$J66=1</formula>
    </cfRule>
  </conditionalFormatting>
  <conditionalFormatting sqref="C67:G67 I67">
    <cfRule type="expression" dxfId="232" priority="40" stopIfTrue="1">
      <formula>$J67=0</formula>
    </cfRule>
    <cfRule type="expression" dxfId="231" priority="41" stopIfTrue="1">
      <formula>$J67=2</formula>
    </cfRule>
    <cfRule type="expression" dxfId="230" priority="42" stopIfTrue="1">
      <formula>$J67=1</formula>
    </cfRule>
  </conditionalFormatting>
  <conditionalFormatting sqref="I72 C72:G72">
    <cfRule type="expression" dxfId="229" priority="37" stopIfTrue="1">
      <formula>$J72=0</formula>
    </cfRule>
    <cfRule type="expression" dxfId="228" priority="38" stopIfTrue="1">
      <formula>$J72=2</formula>
    </cfRule>
    <cfRule type="expression" dxfId="227" priority="39" stopIfTrue="1">
      <formula>$J72=1</formula>
    </cfRule>
  </conditionalFormatting>
  <conditionalFormatting sqref="C84:G84 I84">
    <cfRule type="expression" dxfId="226" priority="34" stopIfTrue="1">
      <formula>$J84=0</formula>
    </cfRule>
    <cfRule type="expression" dxfId="225" priority="35" stopIfTrue="1">
      <formula>$J84=2</formula>
    </cfRule>
    <cfRule type="expression" dxfId="224" priority="36" stopIfTrue="1">
      <formula>$J84=1</formula>
    </cfRule>
  </conditionalFormatting>
  <conditionalFormatting sqref="C85:G85 I85">
    <cfRule type="expression" dxfId="223" priority="31" stopIfTrue="1">
      <formula>$J85=0</formula>
    </cfRule>
    <cfRule type="expression" dxfId="222" priority="32" stopIfTrue="1">
      <formula>$J85=2</formula>
    </cfRule>
    <cfRule type="expression" dxfId="221" priority="33" stopIfTrue="1">
      <formula>$J85=1</formula>
    </cfRule>
  </conditionalFormatting>
  <conditionalFormatting sqref="I91 C91:G91">
    <cfRule type="expression" dxfId="220" priority="28" stopIfTrue="1">
      <formula>$J91=0</formula>
    </cfRule>
    <cfRule type="expression" dxfId="219" priority="29" stopIfTrue="1">
      <formula>$J91=2</formula>
    </cfRule>
    <cfRule type="expression" dxfId="218" priority="30" stopIfTrue="1">
      <formula>$J91=1</formula>
    </cfRule>
  </conditionalFormatting>
  <conditionalFormatting sqref="C96:G96 I96">
    <cfRule type="expression" dxfId="217" priority="25" stopIfTrue="1">
      <formula>$J96=0</formula>
    </cfRule>
    <cfRule type="expression" dxfId="216" priority="26" stopIfTrue="1">
      <formula>$J96=2</formula>
    </cfRule>
    <cfRule type="expression" dxfId="215" priority="27" stopIfTrue="1">
      <formula>$J96=1</formula>
    </cfRule>
  </conditionalFormatting>
  <conditionalFormatting sqref="C137:G137 I137">
    <cfRule type="expression" dxfId="214" priority="22" stopIfTrue="1">
      <formula>$J137=0</formula>
    </cfRule>
    <cfRule type="expression" dxfId="213" priority="23" stopIfTrue="1">
      <formula>$J137=2</formula>
    </cfRule>
    <cfRule type="expression" dxfId="212" priority="24" stopIfTrue="1">
      <formula>$J137=1</formula>
    </cfRule>
  </conditionalFormatting>
  <conditionalFormatting sqref="I236 C236:G236">
    <cfRule type="expression" dxfId="211" priority="19" stopIfTrue="1">
      <formula>$J236=0</formula>
    </cfRule>
    <cfRule type="expression" dxfId="210" priority="20" stopIfTrue="1">
      <formula>$J236=2</formula>
    </cfRule>
    <cfRule type="expression" dxfId="209" priority="21" stopIfTrue="1">
      <formula>$J236=1</formula>
    </cfRule>
  </conditionalFormatting>
  <conditionalFormatting sqref="C248:G248 I248">
    <cfRule type="expression" dxfId="208" priority="16" stopIfTrue="1">
      <formula>$J248=0</formula>
    </cfRule>
    <cfRule type="expression" dxfId="207" priority="17" stopIfTrue="1">
      <formula>$J248=2</formula>
    </cfRule>
    <cfRule type="expression" dxfId="206" priority="18" stopIfTrue="1">
      <formula>$J248=1</formula>
    </cfRule>
  </conditionalFormatting>
  <conditionalFormatting sqref="C62:G62 I62">
    <cfRule type="expression" dxfId="205" priority="13" stopIfTrue="1">
      <formula>$J62=0</formula>
    </cfRule>
    <cfRule type="expression" dxfId="204" priority="14" stopIfTrue="1">
      <formula>$J62=2</formula>
    </cfRule>
    <cfRule type="expression" dxfId="203" priority="15" stopIfTrue="1">
      <formula>$J62=1</formula>
    </cfRule>
  </conditionalFormatting>
  <conditionalFormatting sqref="I171 C171:G171">
    <cfRule type="expression" dxfId="202" priority="10" stopIfTrue="1">
      <formula>$J171=0</formula>
    </cfRule>
    <cfRule type="expression" dxfId="201" priority="11" stopIfTrue="1">
      <formula>$J171=2</formula>
    </cfRule>
    <cfRule type="expression" dxfId="200" priority="12" stopIfTrue="1">
      <formula>$J171=1</formula>
    </cfRule>
  </conditionalFormatting>
  <conditionalFormatting sqref="I173 C173:G173">
    <cfRule type="expression" dxfId="199" priority="7" stopIfTrue="1">
      <formula>$J173=0</formula>
    </cfRule>
    <cfRule type="expression" dxfId="198" priority="8" stopIfTrue="1">
      <formula>$J173=2</formula>
    </cfRule>
    <cfRule type="expression" dxfId="197" priority="9" stopIfTrue="1">
      <formula>$J173=1</formula>
    </cfRule>
  </conditionalFormatting>
  <conditionalFormatting sqref="I172 C172:G172">
    <cfRule type="expression" dxfId="196" priority="4" stopIfTrue="1">
      <formula>$J172=0</formula>
    </cfRule>
    <cfRule type="expression" dxfId="195" priority="5" stopIfTrue="1">
      <formula>$J172=2</formula>
    </cfRule>
    <cfRule type="expression" dxfId="194" priority="6" stopIfTrue="1">
      <formula>$J172=1</formula>
    </cfRule>
  </conditionalFormatting>
  <conditionalFormatting sqref="I259 C259:G259">
    <cfRule type="expression" dxfId="193" priority="1" stopIfTrue="1">
      <formula>$J259=0</formula>
    </cfRule>
    <cfRule type="expression" dxfId="192" priority="2" stopIfTrue="1">
      <formula>$J259=2</formula>
    </cfRule>
    <cfRule type="expression" dxfId="191" priority="3" stopIfTrue="1">
      <formula>$J259=1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4">
    <tabColor theme="9" tint="-0.499984740745262"/>
  </sheetPr>
  <dimension ref="A1:W1024"/>
  <sheetViews>
    <sheetView zoomScale="80" zoomScaleNormal="80" workbookViewId="0">
      <selection activeCell="E3" sqref="E3:I4"/>
    </sheetView>
  </sheetViews>
  <sheetFormatPr defaultRowHeight="15"/>
  <cols>
    <col min="1" max="1" width="3.140625" style="66" customWidth="1"/>
    <col min="2" max="2" width="4.28515625" style="85" customWidth="1"/>
    <col min="3" max="3" width="7.42578125" style="68" customWidth="1"/>
    <col min="4" max="4" width="107.5703125" style="68" customWidth="1"/>
    <col min="5" max="5" width="55.7109375" style="68" customWidth="1"/>
    <col min="6" max="6" width="13.85546875" style="243" customWidth="1"/>
    <col min="7" max="7" width="15.5703125" style="243" customWidth="1"/>
    <col min="8" max="8" width="1.7109375" style="68" customWidth="1"/>
    <col min="9" max="9" width="9.140625" style="68" customWidth="1"/>
    <col min="10" max="10" width="3.7109375" style="181" customWidth="1"/>
    <col min="11" max="11" width="3" style="65" customWidth="1"/>
  </cols>
  <sheetData>
    <row r="1" spans="2:23">
      <c r="B1" s="63"/>
      <c r="C1" s="64"/>
      <c r="D1" s="64"/>
      <c r="E1" s="64"/>
      <c r="F1" s="238"/>
      <c r="G1" s="238"/>
      <c r="H1" s="64"/>
      <c r="I1" s="64"/>
      <c r="J1" s="178"/>
      <c r="L1" s="1"/>
      <c r="M1" s="1"/>
      <c r="N1" s="202"/>
      <c r="O1" s="203"/>
      <c r="P1" s="204" t="s">
        <v>950</v>
      </c>
      <c r="Q1" s="202"/>
      <c r="R1" s="202"/>
      <c r="S1" s="202"/>
      <c r="T1" s="202"/>
      <c r="U1" s="1"/>
      <c r="V1" s="1"/>
      <c r="W1" s="1"/>
    </row>
    <row r="2" spans="2:23" ht="35.25" customHeight="1">
      <c r="B2" s="63"/>
      <c r="C2" s="287"/>
      <c r="D2" s="288" t="s">
        <v>393</v>
      </c>
      <c r="E2" s="287" t="s">
        <v>384</v>
      </c>
      <c r="F2" s="287">
        <f>YPOLOGISMOS_MORIA!H16</f>
        <v>0</v>
      </c>
      <c r="G2" s="287"/>
      <c r="H2" s="287"/>
      <c r="I2" s="287"/>
      <c r="J2" s="179"/>
      <c r="L2" s="1"/>
      <c r="M2" s="1"/>
      <c r="N2" s="202"/>
      <c r="O2" s="202"/>
      <c r="P2" s="202"/>
      <c r="Q2" s="202"/>
      <c r="R2" s="202"/>
      <c r="S2" s="202"/>
      <c r="T2" s="202"/>
      <c r="U2" s="1"/>
      <c r="V2" s="1"/>
      <c r="W2" s="1"/>
    </row>
    <row r="3" spans="2:23" ht="15.75">
      <c r="B3" s="63"/>
      <c r="C3" s="156"/>
      <c r="D3" s="377" t="s">
        <v>385</v>
      </c>
      <c r="E3" s="381" t="str">
        <f>IF(F2=0,"Δεν περνάτε σε κάποια σχολή του 3ου Επ. Πεδίου","Περνάτε σε "&amp;SUM(E5:E10)&amp;" Σχολές του 3ου πεδίου")</f>
        <v>Δεν περνάτε σε κάποια σχολή του 3ου Επ. Πεδίου</v>
      </c>
      <c r="F3" s="381"/>
      <c r="G3" s="381"/>
      <c r="H3" s="381"/>
      <c r="I3" s="381"/>
      <c r="J3" s="174"/>
      <c r="L3" s="1"/>
      <c r="M3" s="1"/>
      <c r="N3" s="202"/>
      <c r="O3" s="202"/>
      <c r="P3" s="202"/>
      <c r="Q3" s="202"/>
      <c r="R3" s="202"/>
      <c r="S3" s="202"/>
      <c r="T3" s="202"/>
      <c r="U3" s="1"/>
      <c r="V3" s="1"/>
      <c r="W3" s="1"/>
    </row>
    <row r="4" spans="2:23" ht="16.5" thickBot="1">
      <c r="B4" s="63"/>
      <c r="C4" s="132"/>
      <c r="D4" s="378"/>
      <c r="E4" s="382"/>
      <c r="F4" s="382"/>
      <c r="G4" s="382"/>
      <c r="H4" s="382"/>
      <c r="I4" s="382"/>
      <c r="J4" s="175"/>
      <c r="L4" s="1"/>
      <c r="M4" s="1"/>
      <c r="N4" s="202"/>
      <c r="O4" s="202"/>
      <c r="P4" s="202"/>
      <c r="Q4" s="202"/>
      <c r="R4" s="202"/>
      <c r="S4" s="202"/>
      <c r="T4" s="202"/>
      <c r="U4" s="1"/>
      <c r="V4" s="1"/>
      <c r="W4" s="1"/>
    </row>
    <row r="5" spans="2:23" ht="15.75">
      <c r="B5" s="63"/>
      <c r="C5" s="137"/>
      <c r="D5" s="138" t="s">
        <v>386</v>
      </c>
      <c r="E5" s="154">
        <f>COUNTIF(G23:G91,"&lt;="&amp;$F$2)</f>
        <v>0</v>
      </c>
      <c r="F5" s="140"/>
      <c r="G5" s="239"/>
      <c r="H5" s="141"/>
      <c r="I5" s="142"/>
      <c r="J5" s="174"/>
      <c r="L5" s="1"/>
      <c r="M5" s="1"/>
      <c r="N5" s="202"/>
      <c r="O5" s="202"/>
      <c r="P5" s="202"/>
      <c r="Q5" s="202"/>
      <c r="R5" s="202"/>
      <c r="S5" s="202"/>
      <c r="T5" s="202"/>
      <c r="U5" s="1"/>
      <c r="V5" s="1"/>
      <c r="W5" s="1"/>
    </row>
    <row r="6" spans="2:23">
      <c r="B6" s="63"/>
      <c r="C6" s="143"/>
      <c r="D6" s="144" t="s">
        <v>417</v>
      </c>
      <c r="E6" s="145">
        <f>IF(YPOLOGISMOS_MORIA!I34&gt;0,COUNTIF(G93:G97,"&lt;="&amp;$I$92),0)</f>
        <v>0</v>
      </c>
      <c r="F6" s="146"/>
      <c r="G6" s="244"/>
      <c r="H6" s="152"/>
      <c r="I6" s="153"/>
      <c r="J6" s="174"/>
      <c r="L6" s="1"/>
      <c r="M6" s="1"/>
      <c r="N6" s="202"/>
      <c r="O6" s="202"/>
      <c r="P6" s="202"/>
      <c r="Q6" s="202"/>
      <c r="R6" s="202"/>
      <c r="S6" s="202"/>
      <c r="T6" s="202"/>
      <c r="U6" s="1"/>
      <c r="V6" s="1"/>
      <c r="W6" s="1"/>
    </row>
    <row r="7" spans="2:23">
      <c r="B7" s="63"/>
      <c r="C7" s="137"/>
      <c r="D7" s="148" t="s">
        <v>419</v>
      </c>
      <c r="E7" s="154">
        <v>0</v>
      </c>
      <c r="F7" s="140"/>
      <c r="G7" s="239"/>
      <c r="H7" s="141"/>
      <c r="I7" s="142"/>
      <c r="J7" s="174"/>
      <c r="L7" s="1"/>
      <c r="M7" s="1"/>
      <c r="N7" s="202"/>
      <c r="O7" s="202"/>
      <c r="P7" s="202"/>
      <c r="Q7" s="202"/>
      <c r="R7" s="202"/>
      <c r="S7" s="202"/>
      <c r="T7" s="202"/>
      <c r="U7" s="1"/>
      <c r="V7" s="1"/>
      <c r="W7" s="1"/>
    </row>
    <row r="8" spans="2:23">
      <c r="B8" s="63"/>
      <c r="C8" s="143"/>
      <c r="D8" s="144" t="s">
        <v>420</v>
      </c>
      <c r="E8" s="145">
        <f>IF(YPOLOGISMOS_MORIA!I37&gt;0,COUNTIF(G99:G102,"&lt;="&amp;$I$98),0)</f>
        <v>0</v>
      </c>
      <c r="F8" s="146"/>
      <c r="G8" s="244"/>
      <c r="H8" s="152"/>
      <c r="I8" s="153"/>
      <c r="J8" s="174"/>
      <c r="L8" s="1"/>
      <c r="M8" s="1"/>
      <c r="N8" s="202"/>
      <c r="O8" s="202"/>
      <c r="P8" s="202"/>
      <c r="Q8" s="202"/>
      <c r="R8" s="202"/>
      <c r="S8" s="202"/>
      <c r="T8" s="202"/>
      <c r="U8" s="1"/>
      <c r="V8" s="1"/>
      <c r="W8" s="1"/>
    </row>
    <row r="9" spans="2:23">
      <c r="B9" s="63"/>
      <c r="C9" s="137"/>
      <c r="D9" s="148" t="s">
        <v>387</v>
      </c>
      <c r="E9" s="154">
        <f>COUNTIF(G104:G108,"&lt;="&amp;$F$2)</f>
        <v>0</v>
      </c>
      <c r="F9" s="140"/>
      <c r="G9" s="239"/>
      <c r="H9" s="141"/>
      <c r="I9" s="142"/>
      <c r="J9" s="174"/>
      <c r="L9" s="1"/>
      <c r="M9" s="1"/>
      <c r="N9" s="202"/>
      <c r="O9" s="202"/>
      <c r="P9" s="202"/>
      <c r="Q9" s="202"/>
      <c r="R9" s="202"/>
      <c r="S9" s="202"/>
      <c r="T9" s="202"/>
      <c r="U9" s="1"/>
      <c r="V9" s="1"/>
      <c r="W9" s="1"/>
    </row>
    <row r="10" spans="2:23" ht="15.75">
      <c r="B10" s="63"/>
      <c r="C10" s="143"/>
      <c r="D10" s="149" t="s">
        <v>389</v>
      </c>
      <c r="E10" s="145">
        <f>COUNTIF(G110:G165,"&lt;="&amp;$F$2)</f>
        <v>0</v>
      </c>
      <c r="F10" s="146"/>
      <c r="G10" s="244"/>
      <c r="H10" s="152"/>
      <c r="I10" s="153"/>
      <c r="J10" s="174"/>
      <c r="L10" s="1"/>
      <c r="M10" s="1"/>
      <c r="N10" s="202"/>
      <c r="O10" s="202"/>
      <c r="P10" s="202"/>
      <c r="Q10" s="202"/>
      <c r="R10" s="202"/>
      <c r="S10" s="202"/>
      <c r="T10" s="202"/>
      <c r="U10" s="1"/>
      <c r="V10" s="1"/>
      <c r="W10" s="1"/>
    </row>
    <row r="11" spans="2:23">
      <c r="B11" s="63"/>
      <c r="C11" s="137"/>
      <c r="D11" s="148"/>
      <c r="E11" s="154"/>
      <c r="F11" s="140"/>
      <c r="G11" s="239"/>
      <c r="H11" s="141"/>
      <c r="I11" s="142"/>
      <c r="J11" s="174"/>
      <c r="L11" s="1"/>
      <c r="M11" s="1"/>
      <c r="N11" s="202"/>
      <c r="O11" s="202"/>
      <c r="P11" s="202"/>
      <c r="Q11" s="202"/>
      <c r="R11" s="202"/>
      <c r="S11" s="202"/>
      <c r="T11" s="202"/>
      <c r="U11" s="1"/>
      <c r="V11" s="1"/>
      <c r="W11" s="1"/>
    </row>
    <row r="12" spans="2:23">
      <c r="B12" s="63"/>
      <c r="C12" s="137"/>
      <c r="D12" s="154"/>
      <c r="E12" s="154"/>
      <c r="F12" s="140"/>
      <c r="G12" s="239"/>
      <c r="H12" s="141"/>
      <c r="I12" s="142"/>
      <c r="J12" s="174"/>
      <c r="L12" s="1"/>
      <c r="M12" s="1"/>
      <c r="N12" s="202"/>
      <c r="O12" s="202"/>
      <c r="P12" s="202"/>
      <c r="Q12" s="202"/>
      <c r="R12" s="202"/>
      <c r="S12" s="202"/>
      <c r="T12" s="202"/>
      <c r="U12" s="1"/>
      <c r="V12" s="1"/>
      <c r="W12" s="1"/>
    </row>
    <row r="13" spans="2:23">
      <c r="B13" s="63"/>
      <c r="C13" s="137"/>
      <c r="D13" s="148"/>
      <c r="E13" s="154"/>
      <c r="F13" s="140"/>
      <c r="G13" s="239"/>
      <c r="H13" s="141"/>
      <c r="I13" s="142"/>
      <c r="J13" s="174"/>
      <c r="L13" s="1"/>
      <c r="M13" s="1"/>
      <c r="N13" s="202"/>
      <c r="O13" s="202"/>
      <c r="P13" s="202"/>
      <c r="Q13" s="202"/>
      <c r="R13" s="202"/>
      <c r="S13" s="202"/>
      <c r="T13" s="202"/>
      <c r="U13" s="1"/>
      <c r="V13" s="1"/>
      <c r="W13" s="1"/>
    </row>
    <row r="14" spans="2:23">
      <c r="B14" s="63"/>
      <c r="C14" s="137"/>
      <c r="D14" s="148"/>
      <c r="E14" s="154"/>
      <c r="F14" s="140"/>
      <c r="G14" s="239"/>
      <c r="H14" s="141"/>
      <c r="I14" s="142"/>
      <c r="J14" s="174"/>
      <c r="L14" s="1"/>
      <c r="M14" s="1"/>
      <c r="N14" s="202"/>
      <c r="O14" s="202"/>
      <c r="P14" s="202"/>
      <c r="Q14" s="202"/>
      <c r="R14" s="202"/>
      <c r="S14" s="202"/>
      <c r="T14" s="202"/>
      <c r="U14" s="1"/>
      <c r="V14" s="1"/>
      <c r="W14" s="1"/>
    </row>
    <row r="15" spans="2:23">
      <c r="B15" s="193"/>
      <c r="C15" s="137"/>
      <c r="D15" s="148"/>
      <c r="E15" s="154"/>
      <c r="F15" s="140"/>
      <c r="G15" s="239"/>
      <c r="H15" s="141"/>
      <c r="I15" s="142"/>
      <c r="J15" s="174"/>
      <c r="L15" s="1"/>
      <c r="M15" s="1"/>
      <c r="N15" s="202"/>
      <c r="O15" s="202"/>
      <c r="P15" s="202"/>
      <c r="Q15" s="202"/>
      <c r="R15" s="202"/>
      <c r="S15" s="202"/>
      <c r="T15" s="202"/>
      <c r="U15" s="1"/>
      <c r="V15" s="1"/>
      <c r="W15" s="1"/>
    </row>
    <row r="16" spans="2:23">
      <c r="B16" s="193"/>
      <c r="C16" s="137"/>
      <c r="D16" s="148"/>
      <c r="E16" s="154"/>
      <c r="F16" s="140"/>
      <c r="G16" s="239"/>
      <c r="H16" s="141"/>
      <c r="I16" s="142"/>
      <c r="J16" s="174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>
      <c r="B17" s="193"/>
      <c r="C17" s="137"/>
      <c r="D17" s="148"/>
      <c r="E17" s="154"/>
      <c r="F17" s="140"/>
      <c r="G17" s="239"/>
      <c r="H17" s="141"/>
      <c r="I17" s="142"/>
      <c r="J17" s="17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>
      <c r="B18" s="193"/>
      <c r="C18" s="137"/>
      <c r="D18" s="148"/>
      <c r="E18" s="154"/>
      <c r="F18" s="140"/>
      <c r="G18" s="239"/>
      <c r="H18" s="141"/>
      <c r="I18" s="142"/>
      <c r="J18" s="17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thickBot="1">
      <c r="B19" s="193"/>
      <c r="C19" s="150"/>
      <c r="D19" s="133"/>
      <c r="E19" s="133"/>
      <c r="F19" s="133"/>
      <c r="G19" s="240"/>
      <c r="H19" s="136"/>
      <c r="I19" s="151"/>
      <c r="J19" s="17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9.5">
      <c r="B20" s="194" t="s">
        <v>948</v>
      </c>
      <c r="C20" s="187" t="s">
        <v>947</v>
      </c>
      <c r="D20" s="130"/>
      <c r="E20" s="130"/>
      <c r="F20" s="241"/>
      <c r="G20" s="238"/>
      <c r="H20" s="130"/>
      <c r="I20" s="130"/>
      <c r="J20" s="17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thickBot="1">
      <c r="B21" s="193"/>
      <c r="C21" s="130"/>
      <c r="D21" s="130"/>
      <c r="E21" s="130"/>
      <c r="F21" s="238"/>
      <c r="G21" s="238"/>
      <c r="H21" s="130"/>
      <c r="I21" s="130"/>
      <c r="J21" s="174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30" customHeight="1">
      <c r="B22" s="87"/>
      <c r="C22" s="298" t="s">
        <v>329</v>
      </c>
      <c r="D22" s="298" t="s">
        <v>330</v>
      </c>
      <c r="E22" s="299" t="s">
        <v>331</v>
      </c>
      <c r="F22" s="299" t="s">
        <v>1170</v>
      </c>
      <c r="G22" s="298" t="s">
        <v>1190</v>
      </c>
      <c r="H22" s="64"/>
      <c r="I22" s="300" t="s">
        <v>390</v>
      </c>
      <c r="J22" s="178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20.25" thickBot="1">
      <c r="A23" s="66" t="str">
        <f>IF(ISNA(VLOOKUP($C23,BASEIS!$A$2:$G$475,3,FALSE))," ",VLOOKUP($C23,BASEIS!$A$2:$G$475,7,FALSE))</f>
        <v>http://www.rhodes.aegean.gr</v>
      </c>
      <c r="B23" s="61" t="str">
        <f t="shared" ref="B23:B54" si="0">HYPERLINK(A23,"i")</f>
        <v>i</v>
      </c>
      <c r="C23" s="274">
        <v>162</v>
      </c>
      <c r="D23" s="275" t="str">
        <f>IF(ISNA(VLOOKUP($C23,BASEIS!$A$2:$E$475,3,FALSE))," ",VLOOKUP($C23,BASEIS!$A$2:$E$475,3,FALSE))</f>
        <v>ΕΠΙΣΤΗΜΩΝ ΤΗΣ ΠΡΟΣΧΟΛΙΚΗΣ ΑΓΩΓΗΣ ΚΑΙ ΕΚΠΑΙΔΕΥΤΙΚΟΥ ΣΧΕΔΙΑΣΜΟΥ (ΡΟΔΟΣ)</v>
      </c>
      <c r="E23" s="276" t="str">
        <f>IF(ISNA(VLOOKUP($C23,BASEIS!$A$2:$E$475,2,FALSE))," ",VLOOKUP($C23,BASEIS!$A$2:$E$475,2,FALSE))</f>
        <v>ΠΑΝΕΠΙΣΤΗΜΙΟ ΑΙΓΑΙΟΥ</v>
      </c>
      <c r="F23" s="277">
        <f>IF(ISNA(VLOOKUP($C23,BASEIS!$A$2:$E$475,4,FALSE))," ",VLOOKUP($C23,BASEIS!$A$2:$E$475,4,FALSE))</f>
        <v>8368</v>
      </c>
      <c r="G23" s="278">
        <f>IF(ISNA(VLOOKUP($C23,BASEIS!$A$2:$E$475,5,FALSE))," ",VLOOKUP($C23,BASEIS!$A$2:$E$475,5,FALSE))</f>
        <v>10060</v>
      </c>
      <c r="H23" s="64"/>
      <c r="I23" s="297">
        <f t="shared" ref="I23:I54" si="1">$F$2-G23</f>
        <v>-10060</v>
      </c>
      <c r="J23" s="172">
        <f t="shared" ref="J23:J54" si="2">IF(I23&gt;=0,1,2)</f>
        <v>2</v>
      </c>
      <c r="K23" s="224" t="str">
        <f t="shared" ref="K23:K54" si="3">IF(G23=0,"ΝΕΑ ΣΧΟΛΗ","")</f>
        <v/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20.25" thickBot="1">
      <c r="A24" s="66" t="str">
        <f>IF(ISNA(VLOOKUP($C24,BASEIS!$A$2:$G$475,3,FALSE))," ",VLOOKUP($C24,BASEIS!$A$2:$G$475,7,FALSE))</f>
        <v>http://www.psed.duth.gr/</v>
      </c>
      <c r="B24" s="61" t="str">
        <f t="shared" si="0"/>
        <v>i</v>
      </c>
      <c r="C24" s="72">
        <v>160</v>
      </c>
      <c r="D24" s="73" t="str">
        <f>IF(ISNA(VLOOKUP($C24,BASEIS!$A$2:$E$475,3,FALSE))," ",VLOOKUP($C24,BASEIS!$A$2:$E$475,3,FALSE))</f>
        <v>ΕΠΙΣΤΗΜΩΝ ΤΗΣ ΕΚΠΑΙΔΕΥΣΗΣ ΣΤΗΝ ΠΡΟΣΧΟΛΙΚΗ ΗΛΙΚΙΑ (ΑΛΕΞΑΝΔΡΟΥΠΟΛΗ)</v>
      </c>
      <c r="E24" s="74" t="str">
        <f>IF(ISNA(VLOOKUP($C24,BASEIS!$A$2:$E$475,2,FALSE))," ",VLOOKUP($C24,BASEIS!$A$2:$E$475,2,FALSE))</f>
        <v>ΔΗΜΟΚΡΙΤΕΙΟ ΠΑΝΕΠΙΣΤΗΜΙΟ ΘΡΑΚΗΣ</v>
      </c>
      <c r="F24" s="75">
        <f>IF(ISNA(VLOOKUP($C24,BASEIS!$A$2:$E$475,4,FALSE))," ",VLOOKUP($C24,BASEIS!$A$2:$E$475,4,FALSE))</f>
        <v>8667</v>
      </c>
      <c r="G24" s="245">
        <f>IF(ISNA(VLOOKUP($C24,BASEIS!$A$2:$E$475,5,FALSE))," ",VLOOKUP($C24,BASEIS!$A$2:$E$475,5,FALSE))</f>
        <v>10289</v>
      </c>
      <c r="H24" s="64"/>
      <c r="I24" s="71">
        <f t="shared" si="1"/>
        <v>-10289</v>
      </c>
      <c r="J24" s="172">
        <f t="shared" si="2"/>
        <v>2</v>
      </c>
      <c r="K24" s="224" t="str">
        <f t="shared" si="3"/>
        <v/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20.25" thickBot="1">
      <c r="A25" s="66" t="str">
        <f>IF(ISNA(VLOOKUP($C25,BASEIS!$A$2:$G$475,3,FALSE))," ",VLOOKUP($C25,BASEIS!$A$2:$G$475,7,FALSE))</f>
        <v>http://www.nured.uowm.gr</v>
      </c>
      <c r="B25" s="61" t="str">
        <f t="shared" si="0"/>
        <v>i</v>
      </c>
      <c r="C25" s="72">
        <v>341</v>
      </c>
      <c r="D25" s="73" t="str">
        <f>IF(ISNA(VLOOKUP($C25,BASEIS!$A$2:$E$475,3,FALSE))," ",VLOOKUP($C25,BASEIS!$A$2:$E$475,3,FALSE))</f>
        <v>ΠΑΙΔΑΓΩΓΙΚΟ ΝΗΠΙΑΓΩΓΩΝ (ΦΛΩΡΙΝΑ)</v>
      </c>
      <c r="E25" s="74" t="str">
        <f>IF(ISNA(VLOOKUP($C25,BASEIS!$A$2:$E$475,2,FALSE))," ",VLOOKUP($C25,BASEIS!$A$2:$E$475,2,FALSE))</f>
        <v>ΠΑΝΕΠΙΣΤΗΜΙΟ ΔΥΤΙΚΗΣ ΜΑΚΕΔΟΝΙΑΣ</v>
      </c>
      <c r="F25" s="75">
        <f>IF(ISNA(VLOOKUP($C25,BASEIS!$A$2:$E$475,4,FALSE))," ",VLOOKUP($C25,BASEIS!$A$2:$E$475,4,FALSE))</f>
        <v>8782</v>
      </c>
      <c r="G25" s="245">
        <f>IF(ISNA(VLOOKUP($C25,BASEIS!$A$2:$E$475,5,FALSE))," ",VLOOKUP($C25,BASEIS!$A$2:$E$475,5,FALSE))</f>
        <v>10351</v>
      </c>
      <c r="H25" s="64"/>
      <c r="I25" s="71">
        <f t="shared" si="1"/>
        <v>-10351</v>
      </c>
      <c r="J25" s="172">
        <f t="shared" si="2"/>
        <v>2</v>
      </c>
      <c r="K25" s="224" t="str">
        <f t="shared" si="3"/>
        <v/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20.25" thickBot="1">
      <c r="A26" s="66" t="str">
        <f>IF(ISNA(VLOOKUP($C26,BASEIS!$A$2:$G$475,3,FALSE))," ",VLOOKUP($C26,BASEIS!$A$2:$G$475,7,FALSE))</f>
        <v>http://www.fmenr.duth.gr/</v>
      </c>
      <c r="B26" s="61" t="str">
        <f t="shared" si="0"/>
        <v>i</v>
      </c>
      <c r="C26" s="72">
        <v>212</v>
      </c>
      <c r="D26" s="73" t="str">
        <f>IF(ISNA(VLOOKUP($C26,BASEIS!$A$2:$E$475,3,FALSE))," ",VLOOKUP($C26,BASEIS!$A$2:$E$475,3,FALSE))</f>
        <v>ΔΑΣΟΛΟΓΙΑΣ ΚΑΙ ΔΙΑΧΕΙΡΙΣΗΣ ΠΕΡΙΒΑΛΛΟΝΤΟΣ ΚΑΙ ΦΥΣΙΚΩΝ ΠΟΡΩΝ (ΟΡΕΣΤΙΑΔΑ)</v>
      </c>
      <c r="E26" s="74" t="str">
        <f>IF(ISNA(VLOOKUP($C26,BASEIS!$A$2:$E$475,2,FALSE))," ",VLOOKUP($C26,BASEIS!$A$2:$E$475,2,FALSE))</f>
        <v>ΔΗΜΟΚΡΙΤΕΙΟ ΠΑΝΕΠΙΣΤΗΜΙΟ ΘΡΑΚΗΣ</v>
      </c>
      <c r="F26" s="75">
        <f>IF(ISNA(VLOOKUP($C26,BASEIS!$A$2:$E$475,4,FALSE))," ",VLOOKUP($C26,BASEIS!$A$2:$E$475,4,FALSE))</f>
        <v>6582</v>
      </c>
      <c r="G26" s="245">
        <f>IF(ISNA(VLOOKUP($C26,BASEIS!$A$2:$E$475,5,FALSE))," ",VLOOKUP($C26,BASEIS!$A$2:$E$475,5,FALSE))</f>
        <v>10493</v>
      </c>
      <c r="H26" s="64"/>
      <c r="I26" s="71">
        <f t="shared" si="1"/>
        <v>-10493</v>
      </c>
      <c r="J26" s="172">
        <f t="shared" si="2"/>
        <v>2</v>
      </c>
      <c r="K26" s="224" t="str">
        <f t="shared" si="3"/>
        <v/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20.25" thickBot="1">
      <c r="A27" s="66" t="str">
        <f>IF(ISNA(VLOOKUP($C27,BASEIS!$A$2:$G$475,3,FALSE))," ",VLOOKUP($C27,BASEIS!$A$2:$G$475,7,FALSE))</f>
        <v>http://www.edc.uoc.gr/ptpe/</v>
      </c>
      <c r="B27" s="61" t="str">
        <f t="shared" si="0"/>
        <v>i</v>
      </c>
      <c r="C27" s="72">
        <v>158</v>
      </c>
      <c r="D27" s="73" t="str">
        <f>IF(ISNA(VLOOKUP($C27,BASEIS!$A$2:$E$475,3,FALSE))," ",VLOOKUP($C27,BASEIS!$A$2:$E$475,3,FALSE))</f>
        <v>ΠΑΙΔΑΓΩΓΙΚΟ ΠΡΟΣΧΟΛΙΚΗΣ ΕΚΠΑΙΔΕΥΣΗΣ (ΡΕΘΥΜΝΟ)</v>
      </c>
      <c r="E27" s="74" t="str">
        <f>IF(ISNA(VLOOKUP($C27,BASEIS!$A$2:$E$475,2,FALSE))," ",VLOOKUP($C27,BASEIS!$A$2:$E$475,2,FALSE))</f>
        <v>ΠΑΝΕΠΙΣΤΗΜΙΟ ΚΡΗΤΗΣ</v>
      </c>
      <c r="F27" s="75">
        <f>IF(ISNA(VLOOKUP($C27,BASEIS!$A$2:$E$475,4,FALSE))," ",VLOOKUP($C27,BASEIS!$A$2:$E$475,4,FALSE))</f>
        <v>9179</v>
      </c>
      <c r="G27" s="245">
        <f>IF(ISNA(VLOOKUP($C27,BASEIS!$A$2:$E$475,5,FALSE))," ",VLOOKUP($C27,BASEIS!$A$2:$E$475,5,FALSE))</f>
        <v>10659</v>
      </c>
      <c r="H27" s="64"/>
      <c r="I27" s="71">
        <f t="shared" si="1"/>
        <v>-10659</v>
      </c>
      <c r="J27" s="172">
        <f t="shared" si="2"/>
        <v>2</v>
      </c>
      <c r="K27" s="224" t="str">
        <f t="shared" si="3"/>
        <v/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20.25" thickBot="1">
      <c r="A28" s="66" t="str">
        <f>IF(ISNA(VLOOKUP($C28,BASEIS!$A$2:$G$475,3,FALSE))," ",VLOOKUP($C28,BASEIS!$A$2:$G$475,7,FALSE))</f>
        <v>http://www.mar.aegean.gr/index_el.php</v>
      </c>
      <c r="B28" s="61" t="str">
        <f t="shared" si="0"/>
        <v>i</v>
      </c>
      <c r="C28" s="72">
        <v>250</v>
      </c>
      <c r="D28" s="73" t="str">
        <f>IF(ISNA(VLOOKUP($C28,BASEIS!$A$2:$E$475,3,FALSE))," ",VLOOKUP($C28,BASEIS!$A$2:$E$475,3,FALSE))</f>
        <v>ΕΠΙΣΤΗΜΩΝ ΤΗΣ ΘΑΛΑΣΣΑΣ (ΜΥΤΙΛΗΝΗ)</v>
      </c>
      <c r="E28" s="74" t="str">
        <f>IF(ISNA(VLOOKUP($C28,BASEIS!$A$2:$E$475,2,FALSE))," ",VLOOKUP($C28,BASEIS!$A$2:$E$475,2,FALSE))</f>
        <v>ΠΑΝΕΠΙΣΤΗΜΙΟ ΑΙΓΑΙΟΥ</v>
      </c>
      <c r="F28" s="75">
        <f>IF(ISNA(VLOOKUP($C28,BASEIS!$A$2:$E$475,4,FALSE))," ",VLOOKUP($C28,BASEIS!$A$2:$E$475,4,FALSE))</f>
        <v>6674</v>
      </c>
      <c r="G28" s="245">
        <f>IF(ISNA(VLOOKUP($C28,BASEIS!$A$2:$E$475,5,FALSE))," ",VLOOKUP($C28,BASEIS!$A$2:$E$475,5,FALSE))</f>
        <v>10666</v>
      </c>
      <c r="H28" s="64"/>
      <c r="I28" s="71">
        <f t="shared" si="1"/>
        <v>-10666</v>
      </c>
      <c r="J28" s="172">
        <f t="shared" si="2"/>
        <v>2</v>
      </c>
      <c r="K28" s="224" t="str">
        <f t="shared" si="3"/>
        <v/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20.25" thickBot="1">
      <c r="A29" s="66" t="str">
        <f>IF(ISNA(VLOOKUP($C29,BASEIS!$A$2:$G$475,3,FALSE))," ",VLOOKUP($C29,BASEIS!$A$2:$G$475,7,FALSE))</f>
        <v>http://ecedu.uoi.gr/index.php</v>
      </c>
      <c r="B29" s="61" t="str">
        <f t="shared" si="0"/>
        <v>i</v>
      </c>
      <c r="C29" s="72">
        <v>156</v>
      </c>
      <c r="D29" s="73" t="str">
        <f>IF(ISNA(VLOOKUP($C29,BASEIS!$A$2:$E$475,3,FALSE))," ",VLOOKUP($C29,BASEIS!$A$2:$E$475,3,FALSE))</f>
        <v>ΠΑΙΔΑΓΩΓΙΚΟ ΝΗΠΙΑΓΩΓΩΝ (ΙΩΑΝΝΙΝΑ)</v>
      </c>
      <c r="E29" s="74" t="str">
        <f>IF(ISNA(VLOOKUP($C29,BASEIS!$A$2:$E$475,2,FALSE))," ",VLOOKUP($C29,BASEIS!$A$2:$E$475,2,FALSE))</f>
        <v>ΠΑΝΕΠΙΣΤΗΜΙΟ ΙΩΑΝΝΙΝΩΝ</v>
      </c>
      <c r="F29" s="75">
        <f>IF(ISNA(VLOOKUP($C29,BASEIS!$A$2:$E$475,4,FALSE))," ",VLOOKUP($C29,BASEIS!$A$2:$E$475,4,FALSE))</f>
        <v>9331</v>
      </c>
      <c r="G29" s="245">
        <f>IF(ISNA(VLOOKUP($C29,BASEIS!$A$2:$E$475,5,FALSE))," ",VLOOKUP($C29,BASEIS!$A$2:$E$475,5,FALSE))</f>
        <v>10833</v>
      </c>
      <c r="H29" s="64"/>
      <c r="I29" s="71">
        <f t="shared" si="1"/>
        <v>-10833</v>
      </c>
      <c r="J29" s="172">
        <f t="shared" si="2"/>
        <v>2</v>
      </c>
      <c r="K29" s="224" t="str">
        <f t="shared" si="3"/>
        <v/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20.25" thickBot="1">
      <c r="A30" s="66" t="str">
        <f>IF(ISNA(VLOOKUP($C30,BASEIS!$A$2:$G$475,3,FALSE))," ",VLOOKUP($C30,BASEIS!$A$2:$G$475,7,FALSE))</f>
        <v>http://www.pre.aegean.gr/</v>
      </c>
      <c r="B30" s="61" t="str">
        <f t="shared" si="0"/>
        <v>i</v>
      </c>
      <c r="C30" s="72">
        <v>143</v>
      </c>
      <c r="D30" s="73" t="str">
        <f>IF(ISNA(VLOOKUP($C30,BASEIS!$A$2:$E$475,3,FALSE))," ",VLOOKUP($C30,BASEIS!$A$2:$E$475,3,FALSE))</f>
        <v>ΠΑΙΔΑΓΩΓΙΚΟ ΔΗΜΟΤΙΚΗΣ ΕΚΠΑΙΔΕΥΣΗΣ (ΡΟΔΟΣ)</v>
      </c>
      <c r="E30" s="74" t="str">
        <f>IF(ISNA(VLOOKUP($C30,BASEIS!$A$2:$E$475,2,FALSE))," ",VLOOKUP($C30,BASEIS!$A$2:$E$475,2,FALSE))</f>
        <v>ΠΑΝΕΠΙΣΤΗΜΙΟ ΑΙΓΑΙΟΥ</v>
      </c>
      <c r="F30" s="75">
        <f>IF(ISNA(VLOOKUP($C30,BASEIS!$A$2:$E$475,4,FALSE))," ",VLOOKUP($C30,BASEIS!$A$2:$E$475,4,FALSE))</f>
        <v>9887</v>
      </c>
      <c r="G30" s="245">
        <f>IF(ISNA(VLOOKUP($C30,BASEIS!$A$2:$E$475,5,FALSE))," ",VLOOKUP($C30,BASEIS!$A$2:$E$475,5,FALSE))</f>
        <v>10992</v>
      </c>
      <c r="H30" s="64"/>
      <c r="I30" s="71">
        <f t="shared" si="1"/>
        <v>-10992</v>
      </c>
      <c r="J30" s="172">
        <f t="shared" si="2"/>
        <v>2</v>
      </c>
      <c r="K30" s="224" t="str">
        <f t="shared" si="3"/>
        <v/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20.25" thickBot="1">
      <c r="A31" s="66" t="str">
        <f>IF(ISNA(VLOOKUP($C31,BASEIS!$A$2:$G$475,3,FALSE))," ",VLOOKUP($C31,BASEIS!$A$2:$G$475,7,FALSE))</f>
        <v>http://www.aegean.gr/environment/</v>
      </c>
      <c r="B31" s="61" t="str">
        <f t="shared" si="0"/>
        <v>i</v>
      </c>
      <c r="C31" s="72">
        <v>276</v>
      </c>
      <c r="D31" s="73" t="str">
        <f>IF(ISNA(VLOOKUP($C31,BASEIS!$A$2:$E$475,3,FALSE))," ",VLOOKUP($C31,BASEIS!$A$2:$E$475,3,FALSE))</f>
        <v>ΠΕΡΙΒΑΛΛΟΝΤΟΣ (ΜΥΤΙΛΗΝΗ)</v>
      </c>
      <c r="E31" s="74" t="str">
        <f>IF(ISNA(VLOOKUP($C31,BASEIS!$A$2:$E$475,2,FALSE))," ",VLOOKUP($C31,BASEIS!$A$2:$E$475,2,FALSE))</f>
        <v>ΠΑΝΕΠΙΣΤΗΜΙΟ ΑΙΓΑΙΟΥ</v>
      </c>
      <c r="F31" s="75">
        <f>IF(ISNA(VLOOKUP($C31,BASEIS!$A$2:$E$475,4,FALSE))," ",VLOOKUP($C31,BASEIS!$A$2:$E$475,4,FALSE))</f>
        <v>8082</v>
      </c>
      <c r="G31" s="245">
        <f>IF(ISNA(VLOOKUP($C31,BASEIS!$A$2:$E$475,5,FALSE))," ",VLOOKUP($C31,BASEIS!$A$2:$E$475,5,FALSE))</f>
        <v>11005</v>
      </c>
      <c r="H31" s="64"/>
      <c r="I31" s="71">
        <f t="shared" si="1"/>
        <v>-11005</v>
      </c>
      <c r="J31" s="172">
        <f t="shared" si="2"/>
        <v>2</v>
      </c>
      <c r="K31" s="224" t="str">
        <f t="shared" si="3"/>
        <v/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20.25" thickBot="1">
      <c r="A32" s="66" t="str">
        <f>IF(ISNA(VLOOKUP($C32,BASEIS!$A$2:$G$475,3,FALSE))," ",VLOOKUP($C32,BASEIS!$A$2:$G$475,7,FALSE))</f>
        <v>http://www.env.uwg.gr/</v>
      </c>
      <c r="B32" s="61" t="str">
        <f t="shared" si="0"/>
        <v>i</v>
      </c>
      <c r="C32" s="72">
        <v>271</v>
      </c>
      <c r="D32" s="73" t="str">
        <f>IF(ISNA(VLOOKUP($C32,BASEIS!$A$2:$E$475,3,FALSE))," ",VLOOKUP($C32,BASEIS!$A$2:$E$475,3,FALSE))</f>
        <v>ΔΙΑΧΕΙΡΙΣΗΣ ΠΕΡΙΒΑΛΛΟΝΤΟΣ ΚΑΙ ΦΥΣΙΚΩΝ ΠΟΡΩΝ (ΑΓΡΙΝΙΟ)</v>
      </c>
      <c r="E32" s="74" t="str">
        <f>IF(ISNA(VLOOKUP($C32,BASEIS!$A$2:$E$475,2,FALSE))," ",VLOOKUP($C32,BASEIS!$A$2:$E$475,2,FALSE))</f>
        <v>ΠΑΝΕΠΙΣΤΗΜΙΟ ΠΑΤΡΩΝ</v>
      </c>
      <c r="F32" s="75">
        <f>IF(ISNA(VLOOKUP($C32,BASEIS!$A$2:$E$475,4,FALSE))," ",VLOOKUP($C32,BASEIS!$A$2:$E$475,4,FALSE))</f>
        <v>11719</v>
      </c>
      <c r="G32" s="245">
        <f>IF(ISNA(VLOOKUP($C32,BASEIS!$A$2:$E$475,5,FALSE))," ",VLOOKUP($C32,BASEIS!$A$2:$E$475,5,FALSE))</f>
        <v>11103</v>
      </c>
      <c r="H32" s="64"/>
      <c r="I32" s="71">
        <f t="shared" si="1"/>
        <v>-11103</v>
      </c>
      <c r="J32" s="172">
        <f t="shared" si="2"/>
        <v>2</v>
      </c>
      <c r="K32" s="224" t="str">
        <f t="shared" si="3"/>
        <v/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20.25" thickBot="1">
      <c r="A33" s="66" t="str">
        <f>IF(ISNA(VLOOKUP($C33,BASEIS!$A$2:$G$475,3,FALSE))," ",VLOOKUP($C33,BASEIS!$A$2:$G$475,7,FALSE))</f>
        <v>http://www.ece.uth.gr/</v>
      </c>
      <c r="B33" s="61" t="str">
        <f t="shared" si="0"/>
        <v>i</v>
      </c>
      <c r="C33" s="72">
        <v>166</v>
      </c>
      <c r="D33" s="73" t="str">
        <f>IF(ISNA(VLOOKUP($C33,BASEIS!$A$2:$E$475,3,FALSE))," ",VLOOKUP($C33,BASEIS!$A$2:$E$475,3,FALSE))</f>
        <v>ΠΑΙΔΑΓΩΓΙΚΟ ΠΡΟΣΧΟΛΙΚΗΣ ΕΚΠΑΙΔΕΥΣΗΣ (ΒΟΛΟΣ)</v>
      </c>
      <c r="E33" s="74" t="str">
        <f>IF(ISNA(VLOOKUP($C33,BASEIS!$A$2:$E$475,2,FALSE))," ",VLOOKUP($C33,BASEIS!$A$2:$E$475,2,FALSE))</f>
        <v>ΠΑΝΕΠΙΣΤΗΜΙΟ ΘΕΣΣΑΛΙΑΣ</v>
      </c>
      <c r="F33" s="75">
        <f>IF(ISNA(VLOOKUP($C33,BASEIS!$A$2:$E$475,4,FALSE))," ",VLOOKUP($C33,BASEIS!$A$2:$E$475,4,FALSE))</f>
        <v>9994</v>
      </c>
      <c r="G33" s="245">
        <f>IF(ISNA(VLOOKUP($C33,BASEIS!$A$2:$E$475,5,FALSE))," ",VLOOKUP($C33,BASEIS!$A$2:$E$475,5,FALSE))</f>
        <v>11414</v>
      </c>
      <c r="H33" s="64"/>
      <c r="I33" s="71">
        <f t="shared" si="1"/>
        <v>-11414</v>
      </c>
      <c r="J33" s="172">
        <f t="shared" si="2"/>
        <v>2</v>
      </c>
      <c r="K33" s="224" t="str">
        <f t="shared" si="3"/>
        <v/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20.25" thickBot="1">
      <c r="A34" s="66" t="str">
        <f>IF(ISNA(VLOOKUP($C34,BASEIS!$A$2:$G$475,3,FALSE))," ",VLOOKUP($C34,BASEIS!$A$2:$G$475,7,FALSE))</f>
        <v>http://www.eled.uowm.gr</v>
      </c>
      <c r="B34" s="61" t="str">
        <f t="shared" si="0"/>
        <v>i</v>
      </c>
      <c r="C34" s="72">
        <v>334</v>
      </c>
      <c r="D34" s="73" t="str">
        <f>IF(ISNA(VLOOKUP($C34,BASEIS!$A$2:$E$475,3,FALSE))," ",VLOOKUP($C34,BASEIS!$A$2:$E$475,3,FALSE))</f>
        <v>ΠΑΙΔΑΓΩΓΙΚΟ ΔΗΜΟΤΙΚΗΣ ΕΚΠΑΙΔΕΥΣΗΣ (ΦΛΩΡΙΝΑ)</v>
      </c>
      <c r="E34" s="74" t="str">
        <f>IF(ISNA(VLOOKUP($C34,BASEIS!$A$2:$E$475,2,FALSE))," ",VLOOKUP($C34,BASEIS!$A$2:$E$475,2,FALSE))</f>
        <v>ΠΑΝΕΠΙΣΤΗΜΙΟ ΔΥΤΙΚΗΣ ΜΑΚΕΔΟΝΙΑΣ</v>
      </c>
      <c r="F34" s="75">
        <f>IF(ISNA(VLOOKUP($C34,BASEIS!$A$2:$E$475,4,FALSE))," ",VLOOKUP($C34,BASEIS!$A$2:$E$475,4,FALSE))</f>
        <v>10228</v>
      </c>
      <c r="G34" s="245">
        <f>IF(ISNA(VLOOKUP($C34,BASEIS!$A$2:$E$475,5,FALSE))," ",VLOOKUP($C34,BASEIS!$A$2:$E$475,5,FALSE))</f>
        <v>11444</v>
      </c>
      <c r="H34" s="64"/>
      <c r="I34" s="71">
        <f t="shared" si="1"/>
        <v>-11444</v>
      </c>
      <c r="J34" s="172">
        <f t="shared" si="2"/>
        <v>2</v>
      </c>
      <c r="K34" s="224" t="str">
        <f t="shared" si="3"/>
        <v/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20.25" thickBot="1">
      <c r="A35" s="66" t="str">
        <f>IF(ISNA(VLOOKUP($C35,BASEIS!$A$2:$G$475,3,FALSE))," ",VLOOKUP($C35,BASEIS!$A$2:$G$475,7,FALSE))</f>
        <v>http://www.eled.duth.gr/</v>
      </c>
      <c r="B35" s="61" t="str">
        <f t="shared" si="0"/>
        <v>i</v>
      </c>
      <c r="C35" s="72">
        <v>142</v>
      </c>
      <c r="D35" s="73" t="str">
        <f>IF(ISNA(VLOOKUP($C35,BASEIS!$A$2:$E$475,3,FALSE))," ",VLOOKUP($C35,BASEIS!$A$2:$E$475,3,FALSE))</f>
        <v>ΠΑΙΔΑΓΩΓΙΚΟ ΔΗΜΟΤΙΚΗΣ ΕΚΠΑΙΔΕΥΣΗΣ (ΑΛΕΞΑΝΔΡΟΥΠΟΛΗ)</v>
      </c>
      <c r="E35" s="74" t="str">
        <f>IF(ISNA(VLOOKUP($C35,BASEIS!$A$2:$E$475,2,FALSE))," ",VLOOKUP($C35,BASEIS!$A$2:$E$475,2,FALSE))</f>
        <v>ΔΗΜΟΚΡΙΤΕΙΟ ΠΑΝΕΠΙΣΤΗΜΙΟ ΘΡΑΚΗΣ</v>
      </c>
      <c r="F35" s="75">
        <f>IF(ISNA(VLOOKUP($C35,BASEIS!$A$2:$E$475,4,FALSE))," ",VLOOKUP($C35,BASEIS!$A$2:$E$475,4,FALSE))</f>
        <v>10327</v>
      </c>
      <c r="G35" s="245">
        <f>IF(ISNA(VLOOKUP($C35,BASEIS!$A$2:$E$475,5,FALSE))," ",VLOOKUP($C35,BASEIS!$A$2:$E$475,5,FALSE))</f>
        <v>11613</v>
      </c>
      <c r="H35" s="64"/>
      <c r="I35" s="71">
        <f t="shared" si="1"/>
        <v>-11613</v>
      </c>
      <c r="J35" s="172">
        <f t="shared" si="2"/>
        <v>2</v>
      </c>
      <c r="K35" s="224" t="str">
        <f t="shared" si="3"/>
        <v/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20.25" thickBot="1">
      <c r="A36" s="66" t="str">
        <f>IF(ISNA(VLOOKUP($C36,BASEIS!$A$2:$G$475,3,FALSE))," ",VLOOKUP($C36,BASEIS!$A$2:$G$475,7,FALSE))</f>
        <v>http://www.ecedu.upatras.gr/</v>
      </c>
      <c r="B36" s="61" t="str">
        <f t="shared" si="0"/>
        <v>i</v>
      </c>
      <c r="C36" s="72">
        <v>136</v>
      </c>
      <c r="D36" s="73" t="str">
        <f>IF(ISNA(VLOOKUP($C36,BASEIS!$A$2:$E$475,3,FALSE))," ",VLOOKUP($C36,BASEIS!$A$2:$E$475,3,FALSE))</f>
        <v>ΕΠΙΣΤΗΜΩΝ ΤΗΣ ΕΚΠΑΙΔΕΥΣΗΣ ΚΑΙ ΤΗΣ ΑΓΩΓΗΣ ΣΤΗΝ ΠΡΟΣΧΟΛΙΚΗ ΗΛΙΚΙΑ (ΠΑΤΡΑ)</v>
      </c>
      <c r="E36" s="74" t="str">
        <f>IF(ISNA(VLOOKUP($C36,BASEIS!$A$2:$E$475,2,FALSE))," ",VLOOKUP($C36,BASEIS!$A$2:$E$475,2,FALSE))</f>
        <v>ΠΑΝΕΠΙΣΤΗΜΙΟ ΠΑΤΡΩΝ</v>
      </c>
      <c r="F36" s="75">
        <f>IF(ISNA(VLOOKUP($C36,BASEIS!$A$2:$E$475,4,FALSE))," ",VLOOKUP($C36,BASEIS!$A$2:$E$475,4,FALSE))</f>
        <v>10396</v>
      </c>
      <c r="G36" s="245">
        <f>IF(ISNA(VLOOKUP($C36,BASEIS!$A$2:$E$475,5,FALSE))," ",VLOOKUP($C36,BASEIS!$A$2:$E$475,5,FALSE))</f>
        <v>11815</v>
      </c>
      <c r="H36" s="64"/>
      <c r="I36" s="71">
        <f t="shared" si="1"/>
        <v>-11815</v>
      </c>
      <c r="J36" s="172">
        <f t="shared" si="2"/>
        <v>2</v>
      </c>
      <c r="K36" s="224" t="str">
        <f t="shared" si="3"/>
        <v/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20.25" thickBot="1">
      <c r="A37" s="66" t="str">
        <f>IF(ISNA(VLOOKUP($C37,BASEIS!$A$2:$G$475,3,FALSE))," ",VLOOKUP($C37,BASEIS!$A$2:$G$475,7,FALSE))</f>
        <v>http://www.agro.duth.gr/</v>
      </c>
      <c r="B37" s="61" t="str">
        <f t="shared" si="0"/>
        <v>i</v>
      </c>
      <c r="C37" s="72">
        <v>353</v>
      </c>
      <c r="D37" s="73" t="str">
        <f>IF(ISNA(VLOOKUP($C37,BASEIS!$A$2:$E$475,3,FALSE))," ",VLOOKUP($C37,BASEIS!$A$2:$E$475,3,FALSE))</f>
        <v>ΑΓΡΟΤΙΚΗΣ ΑΝΑΠΤΥΞΗΣ (ΟΡΕΣΤΙΑΔΑ)</v>
      </c>
      <c r="E37" s="74" t="str">
        <f>IF(ISNA(VLOOKUP($C37,BASEIS!$A$2:$E$475,2,FALSE))," ",VLOOKUP($C37,BASEIS!$A$2:$E$475,2,FALSE))</f>
        <v>ΔΗΜΟΚΡΙΤΕΙΟ ΠΑΝΕΠΙΣΤΗΜΙΟ ΘΡΑΚΗΣ</v>
      </c>
      <c r="F37" s="75">
        <f>IF(ISNA(VLOOKUP($C37,BASEIS!$A$2:$E$475,4,FALSE))," ",VLOOKUP($C37,BASEIS!$A$2:$E$475,4,FALSE))</f>
        <v>11953</v>
      </c>
      <c r="G37" s="245">
        <f>IF(ISNA(VLOOKUP($C37,BASEIS!$A$2:$E$475,5,FALSE))," ",VLOOKUP($C37,BASEIS!$A$2:$E$475,5,FALSE))</f>
        <v>11846</v>
      </c>
      <c r="H37" s="64"/>
      <c r="I37" s="71">
        <f t="shared" si="1"/>
        <v>-11846</v>
      </c>
      <c r="J37" s="172">
        <f t="shared" si="2"/>
        <v>2</v>
      </c>
      <c r="K37" s="224" t="str">
        <f t="shared" si="3"/>
        <v/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20.25" thickBot="1">
      <c r="A38" s="66" t="str">
        <f>IF(ISNA(VLOOKUP($C38,BASEIS!$A$2:$G$475,3,FALSE))," ",VLOOKUP($C38,BASEIS!$A$2:$G$475,7,FALSE))</f>
        <v>http://www.edc.uoc.gr/ptde/index.php?id=6,0,0,1,0,0</v>
      </c>
      <c r="B38" s="61" t="str">
        <f t="shared" si="0"/>
        <v>i</v>
      </c>
      <c r="C38" s="72">
        <v>132</v>
      </c>
      <c r="D38" s="73" t="str">
        <f>IF(ISNA(VLOOKUP($C38,BASEIS!$A$2:$E$475,3,FALSE))," ",VLOOKUP($C38,BASEIS!$A$2:$E$475,3,FALSE))</f>
        <v>ΠΑΙΔΑΓΩΓΙΚΟ ΔΗΜΟΤΙΚΗΣ ΕΚΠΑΙΔΕΥΣΗΣ (ΡΕΘΥΜΝΟ)</v>
      </c>
      <c r="E38" s="74" t="str">
        <f>IF(ISNA(VLOOKUP($C38,BASEIS!$A$2:$E$475,2,FALSE))," ",VLOOKUP($C38,BASEIS!$A$2:$E$475,2,FALSE))</f>
        <v>ΠΑΝΕΠΙΣΤΗΜΙΟ ΚΡΗΤΗΣ</v>
      </c>
      <c r="F38" s="75">
        <f>IF(ISNA(VLOOKUP($C38,BASEIS!$A$2:$E$475,4,FALSE))," ",VLOOKUP($C38,BASEIS!$A$2:$E$475,4,FALSE))</f>
        <v>10985</v>
      </c>
      <c r="G38" s="245">
        <f>IF(ISNA(VLOOKUP($C38,BASEIS!$A$2:$E$475,5,FALSE))," ",VLOOKUP($C38,BASEIS!$A$2:$E$475,5,FALSE))</f>
        <v>12060</v>
      </c>
      <c r="H38" s="64"/>
      <c r="I38" s="71">
        <f t="shared" si="1"/>
        <v>-12060</v>
      </c>
      <c r="J38" s="172">
        <f t="shared" si="2"/>
        <v>2</v>
      </c>
      <c r="K38" s="224" t="str">
        <f t="shared" si="3"/>
        <v/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20.25" thickBot="1">
      <c r="A39" s="66" t="str">
        <f>IF(ISNA(VLOOKUP($C39,BASEIS!$A$2:$G$475,3,FALSE))," ",VLOOKUP($C39,BASEIS!$A$2:$G$475,7,FALSE))</f>
        <v>http://www.ionio.gr/depts/avarts</v>
      </c>
      <c r="B39" s="61" t="str">
        <f t="shared" si="0"/>
        <v>i</v>
      </c>
      <c r="C39" s="72">
        <v>367</v>
      </c>
      <c r="D39" s="73" t="str">
        <f>IF(ISNA(VLOOKUP($C39,BASEIS!$A$2:$E$475,3,FALSE))," ",VLOOKUP($C39,BASEIS!$A$2:$E$475,3,FALSE))</f>
        <v>ΤΕΧΝΩΝ ΗΧΟΥ ΚΑΙ ΕΙΚΟΝΑΣ (ΚΕΡΚΥΡΑ)</v>
      </c>
      <c r="E39" s="74" t="str">
        <f>IF(ISNA(VLOOKUP($C39,BASEIS!$A$2:$E$475,2,FALSE))," ",VLOOKUP($C39,BASEIS!$A$2:$E$475,2,FALSE))</f>
        <v>ΙΟΝΙΟ ΠΑΝΕΠΙΣΤΗΜΙΟ</v>
      </c>
      <c r="F39" s="75">
        <f>IF(ISNA(VLOOKUP($C39,BASEIS!$A$2:$E$475,4,FALSE))," ",VLOOKUP($C39,BASEIS!$A$2:$E$475,4,FALSE))</f>
        <v>12056</v>
      </c>
      <c r="G39" s="245">
        <f>IF(ISNA(VLOOKUP($C39,BASEIS!$A$2:$E$475,5,FALSE))," ",VLOOKUP($C39,BASEIS!$A$2:$E$475,5,FALSE))</f>
        <v>12297</v>
      </c>
      <c r="H39" s="64"/>
      <c r="I39" s="71">
        <f t="shared" si="1"/>
        <v>-12297</v>
      </c>
      <c r="J39" s="172">
        <f t="shared" si="2"/>
        <v>2</v>
      </c>
      <c r="K39" s="224" t="str">
        <f t="shared" si="3"/>
        <v/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20.25" thickBot="1">
      <c r="A40" s="66" t="str">
        <f>IF(ISNA(VLOOKUP($C40,BASEIS!$A$2:$G$475,3,FALSE))," ",VLOOKUP($C40,BASEIS!$A$2:$G$475,7,FALSE))</f>
        <v>http://ptde.uoi.gr/</v>
      </c>
      <c r="B40" s="61" t="str">
        <f t="shared" si="0"/>
        <v>i</v>
      </c>
      <c r="C40" s="72">
        <v>130</v>
      </c>
      <c r="D40" s="73" t="str">
        <f>IF(ISNA(VLOOKUP($C40,BASEIS!$A$2:$E$475,3,FALSE))," ",VLOOKUP($C40,BASEIS!$A$2:$E$475,3,FALSE))</f>
        <v>ΠΑΙΔΑΓΩΓΙΚΟ ΔΗΜΟΤΙΚΗΣ ΕΚΠΑΙΔΕΥΣΗΣ (ΙΩΑΝΝΙΝΑ)</v>
      </c>
      <c r="E40" s="74" t="str">
        <f>IF(ISNA(VLOOKUP($C40,BASEIS!$A$2:$E$475,2,FALSE))," ",VLOOKUP($C40,BASEIS!$A$2:$E$475,2,FALSE))</f>
        <v>ΠΑΝΕΠΙΣΤΗΜΙΟ ΙΩΑΝΝΙΝΩΝ</v>
      </c>
      <c r="F40" s="75">
        <f>IF(ISNA(VLOOKUP($C40,BASEIS!$A$2:$E$475,4,FALSE))," ",VLOOKUP($C40,BASEIS!$A$2:$E$475,4,FALSE))</f>
        <v>11425</v>
      </c>
      <c r="G40" s="245">
        <f>IF(ISNA(VLOOKUP($C40,BASEIS!$A$2:$E$475,5,FALSE))," ",VLOOKUP($C40,BASEIS!$A$2:$E$475,5,FALSE))</f>
        <v>12468</v>
      </c>
      <c r="H40" s="64"/>
      <c r="I40" s="71">
        <f t="shared" si="1"/>
        <v>-12468</v>
      </c>
      <c r="J40" s="172">
        <f t="shared" si="2"/>
        <v>2</v>
      </c>
      <c r="K40" s="224" t="str">
        <f t="shared" si="3"/>
        <v/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20.25" thickBot="1">
      <c r="A41" s="66" t="str">
        <f>IF(ISNA(VLOOKUP($C41,BASEIS!$A$2:$G$475,3,FALSE))," ",VLOOKUP($C41,BASEIS!$A$2:$G$475,7,FALSE))</f>
        <v>http://www.fns.aegean.gr/</v>
      </c>
      <c r="B41" s="61" t="str">
        <f t="shared" si="0"/>
        <v>i</v>
      </c>
      <c r="C41" s="72">
        <v>372</v>
      </c>
      <c r="D41" s="73" t="str">
        <f>IF(ISNA(VLOOKUP($C41,BASEIS!$A$2:$E$475,3,FALSE))," ",VLOOKUP($C41,BASEIS!$A$2:$E$475,3,FALSE))</f>
        <v>ΕΠΙΣΤΗΜΗΣ ΤΡΟΦΙΜΩΝ ΚΑΙ ΔΙΑΤΡΟΦΗΣ (ΛΗΜΝΟΣ)</v>
      </c>
      <c r="E41" s="74" t="str">
        <f>IF(ISNA(VLOOKUP($C41,BASEIS!$A$2:$E$475,2,FALSE))," ",VLOOKUP($C41,BASEIS!$A$2:$E$475,2,FALSE))</f>
        <v>ΠΑΝΕΠΙΣΤΗΜΙΟ ΑΙΓΑΙΟΥ</v>
      </c>
      <c r="F41" s="75">
        <f>IF(ISNA(VLOOKUP($C41,BASEIS!$A$2:$E$475,4,FALSE))," ",VLOOKUP($C41,BASEIS!$A$2:$E$475,4,FALSE))</f>
        <v>13156</v>
      </c>
      <c r="G41" s="245">
        <f>IF(ISNA(VLOOKUP($C41,BASEIS!$A$2:$E$475,5,FALSE))," ",VLOOKUP($C41,BASEIS!$A$2:$E$475,5,FALSE))</f>
        <v>12846</v>
      </c>
      <c r="H41" s="64"/>
      <c r="I41" s="71">
        <f t="shared" si="1"/>
        <v>-12846</v>
      </c>
      <c r="J41" s="172">
        <f t="shared" si="2"/>
        <v>2</v>
      </c>
      <c r="K41" s="224" t="str">
        <f t="shared" si="3"/>
        <v/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20.25" thickBot="1">
      <c r="A42" s="66" t="str">
        <f>IF(ISNA(VLOOKUP($C42,BASEIS!$A$2:$G$475,3,FALSE))," ",VLOOKUP($C42,BASEIS!$A$2:$G$475,7,FALSE))</f>
        <v>http://www.pre.uth.gr</v>
      </c>
      <c r="B42" s="61" t="str">
        <f t="shared" si="0"/>
        <v>i</v>
      </c>
      <c r="C42" s="72">
        <v>164</v>
      </c>
      <c r="D42" s="73" t="str">
        <f>IF(ISNA(VLOOKUP($C42,BASEIS!$A$2:$E$475,3,FALSE))," ",VLOOKUP($C42,BASEIS!$A$2:$E$475,3,FALSE))</f>
        <v>ΠΑΙΔΑΓΩΓΙΚΟ ΔΗΜΟΤΙΚΗΣ ΕΚΠΑΙΔΕΥΣΗΣ (ΒΟΛΟΣ)</v>
      </c>
      <c r="E42" s="74" t="str">
        <f>IF(ISNA(VLOOKUP($C42,BASEIS!$A$2:$E$475,2,FALSE))," ",VLOOKUP($C42,BASEIS!$A$2:$E$475,2,FALSE))</f>
        <v>ΠΑΝΕΠΙΣΤΗΜΙΟ ΘΕΣΣΑΛΙΑΣ</v>
      </c>
      <c r="F42" s="75">
        <f>IF(ISNA(VLOOKUP($C42,BASEIS!$A$2:$E$475,4,FALSE))," ",VLOOKUP($C42,BASEIS!$A$2:$E$475,4,FALSE))</f>
        <v>11966</v>
      </c>
      <c r="G42" s="245">
        <f>IF(ISNA(VLOOKUP($C42,BASEIS!$A$2:$E$475,5,FALSE))," ",VLOOKUP($C42,BASEIS!$A$2:$E$475,5,FALSE))</f>
        <v>13089</v>
      </c>
      <c r="H42" s="64"/>
      <c r="I42" s="71">
        <f t="shared" si="1"/>
        <v>-13089</v>
      </c>
      <c r="J42" s="172">
        <f t="shared" si="2"/>
        <v>2</v>
      </c>
      <c r="K42" s="224" t="str">
        <f t="shared" si="3"/>
        <v/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20.25" thickBot="1">
      <c r="A43" s="66" t="str">
        <f>IF(ISNA(VLOOKUP($C43,BASEIS!$A$2:$G$475,3,FALSE))," ",VLOOKUP($C43,BASEIS!$A$2:$G$475,7,FALSE))</f>
        <v>http://www.nured.auth.gr/dp7nured/</v>
      </c>
      <c r="B43" s="61" t="str">
        <f t="shared" si="0"/>
        <v>i</v>
      </c>
      <c r="C43" s="72">
        <v>134</v>
      </c>
      <c r="D43" s="73" t="str">
        <f>IF(ISNA(VLOOKUP($C43,BASEIS!$A$2:$E$475,3,FALSE))," ",VLOOKUP($C43,BASEIS!$A$2:$E$475,3,FALSE))</f>
        <v>ΕΠΙΣΤΗΜΩΝ ΠΡΟΣΧΟΛΙΚΗΣ ΑΓΩΓΗΣ ΚΑΙ ΕΚΠΑΙΔΕΥΣΗΣ (ΘΕΣΣΑΛΟΝΙΚΗ)</v>
      </c>
      <c r="E43" s="74" t="str">
        <f>IF(ISNA(VLOOKUP($C43,BASEIS!$A$2:$E$475,2,FALSE))," ",VLOOKUP($C43,BASEIS!$A$2:$E$475,2,FALSE))</f>
        <v>ΑΡΙΣΤΟΤΕΛΕΙΟ ΠΑΝΕΠΙΣΤΗΜΙΟ ΘΕΣΣΑΛΟΝΙΚΗΣ</v>
      </c>
      <c r="F43" s="75">
        <f>IF(ISNA(VLOOKUP($C43,BASEIS!$A$2:$E$475,4,FALSE))," ",VLOOKUP($C43,BASEIS!$A$2:$E$475,4,FALSE))</f>
        <v>12151</v>
      </c>
      <c r="G43" s="245">
        <f>IF(ISNA(VLOOKUP($C43,BASEIS!$A$2:$E$475,5,FALSE))," ",VLOOKUP($C43,BASEIS!$A$2:$E$475,5,FALSE))</f>
        <v>13116</v>
      </c>
      <c r="H43" s="64"/>
      <c r="I43" s="71">
        <f t="shared" si="1"/>
        <v>-13116</v>
      </c>
      <c r="J43" s="172">
        <f t="shared" si="2"/>
        <v>2</v>
      </c>
      <c r="K43" s="224" t="str">
        <f t="shared" si="3"/>
        <v/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20.25" thickBot="1">
      <c r="A44" s="66" t="str">
        <f>IF(ISNA(VLOOKUP($C44,BASEIS!$A$2:$G$475,3,FALSE))," ",VLOOKUP($C44,BASEIS!$A$2:$G$475,7,FALSE))</f>
        <v>http://www.elemedu.upatras.gr/</v>
      </c>
      <c r="B44" s="61" t="str">
        <f t="shared" si="0"/>
        <v>i</v>
      </c>
      <c r="C44" s="72">
        <v>141</v>
      </c>
      <c r="D44" s="73" t="str">
        <f>IF(ISNA(VLOOKUP($C44,BASEIS!$A$2:$E$475,3,FALSE))," ",VLOOKUP($C44,BASEIS!$A$2:$E$475,3,FALSE))</f>
        <v>ΠΑΙΔΑΓΩΓΙΚΟ ΔΗΜΟΤΙΚΗΣ ΕΚΠΑΙΔΕΥΣΗΣ (ΠΑΤΡΑ)</v>
      </c>
      <c r="E44" s="74" t="str">
        <f>IF(ISNA(VLOOKUP($C44,BASEIS!$A$2:$E$475,2,FALSE))," ",VLOOKUP($C44,BASEIS!$A$2:$E$475,2,FALSE))</f>
        <v>ΠΑΝΕΠΙΣΤΗΜΙΟ ΠΑΤΡΩΝ</v>
      </c>
      <c r="F44" s="75">
        <f>IF(ISNA(VLOOKUP($C44,BASEIS!$A$2:$E$475,4,FALSE))," ",VLOOKUP($C44,BASEIS!$A$2:$E$475,4,FALSE))</f>
        <v>12434</v>
      </c>
      <c r="G44" s="245">
        <f>IF(ISNA(VLOOKUP($C44,BASEIS!$A$2:$E$475,5,FALSE))," ",VLOOKUP($C44,BASEIS!$A$2:$E$475,5,FALSE))</f>
        <v>13356</v>
      </c>
      <c r="H44" s="64"/>
      <c r="I44" s="71">
        <f t="shared" si="1"/>
        <v>-13356</v>
      </c>
      <c r="J44" s="172">
        <f t="shared" si="2"/>
        <v>2</v>
      </c>
      <c r="K44" s="224" t="str">
        <f t="shared" si="3"/>
        <v/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20.25" thickBot="1">
      <c r="A45" s="66" t="str">
        <f>IF(ISNA(VLOOKUP($C45,BASEIS!$A$2:$G$475,3,FALSE))," ",VLOOKUP($C45,BASEIS!$A$2:$G$475,7,FALSE))</f>
        <v>http://www.for.auth.gr/</v>
      </c>
      <c r="B45" s="61" t="str">
        <f t="shared" si="0"/>
        <v>i</v>
      </c>
      <c r="C45" s="72">
        <v>275</v>
      </c>
      <c r="D45" s="73" t="str">
        <f>IF(ISNA(VLOOKUP($C45,BASEIS!$A$2:$E$475,3,FALSE))," ",VLOOKUP($C45,BASEIS!$A$2:$E$475,3,FALSE))</f>
        <v>ΔΑΣΟΛΟΓΙΑΣ ΚΑΙ ΦΥΣΙΚΟΥ ΠΕΡΙΒΑΛΛΟΝΤΟΣ (ΘΕΣΣΑΛΟΝΙΚΗ)</v>
      </c>
      <c r="E45" s="74" t="str">
        <f>IF(ISNA(VLOOKUP($C45,BASEIS!$A$2:$E$475,2,FALSE))," ",VLOOKUP($C45,BASEIS!$A$2:$E$475,2,FALSE))</f>
        <v>ΑΡΙΣΤΟΤΕΛΕΙΟ ΠΑΝΕΠΙΣΤΗΜΙΟ ΘΕΣΣΑΛΟΝΙΚΗΣ</v>
      </c>
      <c r="F45" s="75">
        <f>IF(ISNA(VLOOKUP($C45,BASEIS!$A$2:$E$475,4,FALSE))," ",VLOOKUP($C45,BASEIS!$A$2:$E$475,4,FALSE))</f>
        <v>11187</v>
      </c>
      <c r="G45" s="245">
        <f>IF(ISNA(VLOOKUP($C45,BASEIS!$A$2:$E$475,5,FALSE))," ",VLOOKUP($C45,BASEIS!$A$2:$E$475,5,FALSE))</f>
        <v>13434</v>
      </c>
      <c r="H45" s="64"/>
      <c r="I45" s="71">
        <f t="shared" si="1"/>
        <v>-13434</v>
      </c>
      <c r="J45" s="172">
        <f t="shared" si="2"/>
        <v>2</v>
      </c>
      <c r="K45" s="224" t="str">
        <f t="shared" si="3"/>
        <v/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20.25" thickBot="1">
      <c r="A46" s="66" t="str">
        <f>IF(ISNA(VLOOKUP($C46,BASEIS!$A$2:$G$475,3,FALSE))," ",VLOOKUP($C46,BASEIS!$A$2:$G$475,7,FALSE))</f>
        <v>http://www.apae.uth.gr/</v>
      </c>
      <c r="B46" s="61" t="str">
        <f t="shared" si="0"/>
        <v>i</v>
      </c>
      <c r="C46" s="72">
        <v>360</v>
      </c>
      <c r="D46" s="73" t="str">
        <f>IF(ISNA(VLOOKUP($C46,BASEIS!$A$2:$E$475,3,FALSE))," ",VLOOKUP($C46,BASEIS!$A$2:$E$475,3,FALSE))</f>
        <v>ΓΕΩΠΟΝΙΑΣ, ΙΧΘΥΟΛΟΓΙΑΣ ΚΑΙ ΥΔΑΤΙΝΟΥ ΠΕΡΙΒΑΛΛΟΝΤΟΣ (ΒΟΛΟΣ)</v>
      </c>
      <c r="E46" s="74" t="str">
        <f>IF(ISNA(VLOOKUP($C46,BASEIS!$A$2:$E$475,2,FALSE))," ",VLOOKUP($C46,BASEIS!$A$2:$E$475,2,FALSE))</f>
        <v>ΠΑΝΕΠΙΣΤΗΜΙΟ ΘΕΣΣΑΛΙΑΣ</v>
      </c>
      <c r="F46" s="75">
        <f>IF(ISNA(VLOOKUP($C46,BASEIS!$A$2:$E$475,4,FALSE))," ",VLOOKUP($C46,BASEIS!$A$2:$E$475,4,FALSE))</f>
        <v>13317</v>
      </c>
      <c r="G46" s="245">
        <f>IF(ISNA(VLOOKUP($C46,BASEIS!$A$2:$E$475,5,FALSE))," ",VLOOKUP($C46,BASEIS!$A$2:$E$475,5,FALSE))</f>
        <v>13570</v>
      </c>
      <c r="H46" s="64"/>
      <c r="I46" s="71">
        <f t="shared" si="1"/>
        <v>-13570</v>
      </c>
      <c r="J46" s="172">
        <f t="shared" si="2"/>
        <v>2</v>
      </c>
      <c r="K46" s="224" t="str">
        <f t="shared" si="3"/>
        <v/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20.25" thickBot="1">
      <c r="A47" s="66" t="str">
        <f>IF(ISNA(VLOOKUP($C47,BASEIS!$A$2:$G$475,3,FALSE))," ",VLOOKUP($C47,BASEIS!$A$2:$G$475,7,FALSE))</f>
        <v>http://www.phs.uoa.gr/</v>
      </c>
      <c r="B47" s="61" t="str">
        <f t="shared" si="0"/>
        <v>i</v>
      </c>
      <c r="C47" s="72">
        <v>173</v>
      </c>
      <c r="D47" s="73" t="str">
        <f>IF(ISNA(VLOOKUP($C47,BASEIS!$A$2:$E$475,3,FALSE))," ",VLOOKUP($C47,BASEIS!$A$2:$E$475,3,FALSE))</f>
        <v>ΙΣΤΟΡΙΑΣ ΚΑΙ ΦΙΛΟΣΟΦΙΑΣ ΤΗΣ ΕΠΙΣΤΗΜΗΣ</v>
      </c>
      <c r="E47" s="74" t="str">
        <f>IF(ISNA(VLOOKUP($C47,BASEIS!$A$2:$E$475,2,FALSE))," ",VLOOKUP($C47,BASEIS!$A$2:$E$475,2,FALSE))</f>
        <v>ΕΘΝΙΚΟ &amp; ΚΑΠΟΔΙΣΤΡΙΑΚΟ ΠΑΝΕΠΙΣΤΗΜΙΟ ΑΘΗΝΩΝ</v>
      </c>
      <c r="F47" s="75">
        <f>IF(ISNA(VLOOKUP($C47,BASEIS!$A$2:$E$475,4,FALSE))," ",VLOOKUP($C47,BASEIS!$A$2:$E$475,4,FALSE))</f>
        <v>13982</v>
      </c>
      <c r="G47" s="245">
        <f>IF(ISNA(VLOOKUP($C47,BASEIS!$A$2:$E$475,5,FALSE))," ",VLOOKUP($C47,BASEIS!$A$2:$E$475,5,FALSE))</f>
        <v>14072</v>
      </c>
      <c r="H47" s="64"/>
      <c r="I47" s="71">
        <f t="shared" si="1"/>
        <v>-14072</v>
      </c>
      <c r="J47" s="172">
        <f t="shared" si="2"/>
        <v>2</v>
      </c>
      <c r="K47" s="224" t="str">
        <f t="shared" si="3"/>
        <v/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20.25" thickBot="1">
      <c r="A48" s="66" t="str">
        <f>IF(ISNA(VLOOKUP($C48,BASEIS!$A$2:$G$475,3,FALSE))," ",VLOOKUP($C48,BASEIS!$A$2:$G$475,7,FALSE))</f>
        <v>http://www.eled.auth.gr/</v>
      </c>
      <c r="B48" s="61" t="str">
        <f t="shared" si="0"/>
        <v>i</v>
      </c>
      <c r="C48" s="72">
        <v>140</v>
      </c>
      <c r="D48" s="73" t="str">
        <f>IF(ISNA(VLOOKUP($C48,BASEIS!$A$2:$E$475,3,FALSE))," ",VLOOKUP($C48,BASEIS!$A$2:$E$475,3,FALSE))</f>
        <v>ΠΑΙΔΑΓΩΓΙΚΟ ΔΗΜΟΤΙΚΗΣ ΕΚΠΑΙΔΕΥΣΗΣ (ΘΕΣΣΑΛΟΝΙΚΗ)</v>
      </c>
      <c r="E48" s="74" t="str">
        <f>IF(ISNA(VLOOKUP($C48,BASEIS!$A$2:$E$475,2,FALSE))," ",VLOOKUP($C48,BASEIS!$A$2:$E$475,2,FALSE))</f>
        <v>ΑΡΙΣΤΟΤΕΛΕΙΟ ΠΑΝΕΠΙΣΤΗΜΙΟ ΘΕΣΣΑΛΟΝΙΚΗΣ</v>
      </c>
      <c r="F48" s="75">
        <f>IF(ISNA(VLOOKUP($C48,BASEIS!$A$2:$E$475,4,FALSE))," ",VLOOKUP($C48,BASEIS!$A$2:$E$475,4,FALSE))</f>
        <v>13595</v>
      </c>
      <c r="G48" s="245">
        <f>IF(ISNA(VLOOKUP($C48,BASEIS!$A$2:$E$475,5,FALSE))," ",VLOOKUP($C48,BASEIS!$A$2:$E$475,5,FALSE))</f>
        <v>14148</v>
      </c>
      <c r="H48" s="64"/>
      <c r="I48" s="71">
        <f t="shared" si="1"/>
        <v>-14148</v>
      </c>
      <c r="J48" s="172">
        <f t="shared" si="2"/>
        <v>2</v>
      </c>
      <c r="K48" s="224" t="str">
        <f t="shared" si="3"/>
        <v/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20.25" thickBot="1">
      <c r="A49" s="66" t="str">
        <f>IF(ISNA(VLOOKUP($C49,BASEIS!$A$2:$G$475,3,FALSE))," ",VLOOKUP($C49,BASEIS!$A$2:$G$475,7,FALSE))</f>
        <v>http://www.ecd.uoa.gr/</v>
      </c>
      <c r="B49" s="61" t="str">
        <f t="shared" si="0"/>
        <v>i</v>
      </c>
      <c r="C49" s="72">
        <v>154</v>
      </c>
      <c r="D49" s="73" t="str">
        <f>IF(ISNA(VLOOKUP($C49,BASEIS!$A$2:$E$475,3,FALSE))," ",VLOOKUP($C49,BASEIS!$A$2:$E$475,3,FALSE))</f>
        <v>ΕΚΠΑΙΔΕΥΣΗΣ ΚΑΙ ΑΓΩΓΗΣ ΣΤΗΝ ΠΡΟΣΧΟΛΙΚΗ ΗΛΙΚΙΑ (ΑΘΗΝΑ)</v>
      </c>
      <c r="E49" s="74" t="str">
        <f>IF(ISNA(VLOOKUP($C49,BASEIS!$A$2:$E$475,2,FALSE))," ",VLOOKUP($C49,BASEIS!$A$2:$E$475,2,FALSE))</f>
        <v>ΕΘΝΙΚΟ &amp; ΚΑΠΟΔΙΣΤΡΙΑΚΟ ΠΑΝΕΠΙΣΤΗΜΙΟ ΑΘΗΝΩΝ</v>
      </c>
      <c r="F49" s="75">
        <f>IF(ISNA(VLOOKUP($C49,BASEIS!$A$2:$E$475,4,FALSE))," ",VLOOKUP($C49,BASEIS!$A$2:$E$475,4,FALSE))</f>
        <v>13320</v>
      </c>
      <c r="G49" s="245">
        <f>IF(ISNA(VLOOKUP($C49,BASEIS!$A$2:$E$475,5,FALSE))," ",VLOOKUP($C49,BASEIS!$A$2:$E$475,5,FALSE))</f>
        <v>14195</v>
      </c>
      <c r="H49" s="64"/>
      <c r="I49" s="71">
        <f t="shared" si="1"/>
        <v>-14195</v>
      </c>
      <c r="J49" s="172">
        <f t="shared" si="2"/>
        <v>2</v>
      </c>
      <c r="K49" s="224" t="str">
        <f t="shared" si="3"/>
        <v/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20.25" thickBot="1">
      <c r="A50" s="66" t="str">
        <f>IF(ISNA(VLOOKUP($C50,BASEIS!$A$2:$G$475,3,FALSE))," ",VLOOKUP($C50,BASEIS!$A$2:$G$475,7,FALSE))</f>
        <v>https://www.auth.gr/thea</v>
      </c>
      <c r="B50" s="61" t="str">
        <f t="shared" si="0"/>
        <v>i</v>
      </c>
      <c r="C50" s="72">
        <v>168</v>
      </c>
      <c r="D50" s="73" t="str">
        <f>IF(ISNA(VLOOKUP($C50,BASEIS!$A$2:$E$475,3,FALSE))," ",VLOOKUP($C50,BASEIS!$A$2:$E$475,3,FALSE))</f>
        <v>ΘΕΑΤΡΟΥ (ΘΕΣΣΑΛΟΝΙΚΗ)</v>
      </c>
      <c r="E50" s="74" t="str">
        <f>IF(ISNA(VLOOKUP($C50,BASEIS!$A$2:$E$475,2,FALSE))," ",VLOOKUP($C50,BASEIS!$A$2:$E$475,2,FALSE))</f>
        <v>ΑΡΙΣΤΟΤΕΛΕΙΟ ΠΑΝΕΠΙΣΤΗΜΙΟ ΘΕΣΣΑΛΟΝΙΚΗΣ</v>
      </c>
      <c r="F50" s="75">
        <f>IF(ISNA(VLOOKUP($C50,BASEIS!$A$2:$E$475,4,FALSE))," ",VLOOKUP($C50,BASEIS!$A$2:$E$475,4,FALSE))</f>
        <v>13609</v>
      </c>
      <c r="G50" s="245">
        <f>IF(ISNA(VLOOKUP($C50,BASEIS!$A$2:$E$475,5,FALSE))," ",VLOOKUP($C50,BASEIS!$A$2:$E$475,5,FALSE))</f>
        <v>14448</v>
      </c>
      <c r="H50" s="64"/>
      <c r="I50" s="71">
        <f t="shared" si="1"/>
        <v>-14448</v>
      </c>
      <c r="J50" s="172">
        <f t="shared" si="2"/>
        <v>2</v>
      </c>
      <c r="K50" s="224" t="str">
        <f t="shared" si="3"/>
        <v/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20.25" thickBot="1">
      <c r="A51" s="66" t="str">
        <f>IF(ISNA(VLOOKUP($C51,BASEIS!$A$2:$G$475,3,FALSE))," ",VLOOKUP($C51,BASEIS!$A$2:$G$475,7,FALSE))</f>
        <v>http://www.sed.uth.gr/</v>
      </c>
      <c r="B51" s="61" t="str">
        <f t="shared" si="0"/>
        <v>i</v>
      </c>
      <c r="C51" s="72">
        <v>178</v>
      </c>
      <c r="D51" s="73" t="str">
        <f>IF(ISNA(VLOOKUP($C51,BASEIS!$A$2:$E$475,3,FALSE))," ",VLOOKUP($C51,BASEIS!$A$2:$E$475,3,FALSE))</f>
        <v>ΠΑΙΔΑΓΩΓΙΚΟ ΕΙΔΙΚΗΣ ΑΓΩΓΗΣ (ΒΟΛΟΣ)</v>
      </c>
      <c r="E51" s="74" t="str">
        <f>IF(ISNA(VLOOKUP($C51,BASEIS!$A$2:$E$475,2,FALSE))," ",VLOOKUP($C51,BASEIS!$A$2:$E$475,2,FALSE))</f>
        <v>ΠΑΝΕΠΙΣΤΗΜΙΟ ΘΕΣΣΑΛΙΑΣ</v>
      </c>
      <c r="F51" s="75">
        <f>IF(ISNA(VLOOKUP($C51,BASEIS!$A$2:$E$475,4,FALSE))," ",VLOOKUP($C51,BASEIS!$A$2:$E$475,4,FALSE))</f>
        <v>13203</v>
      </c>
      <c r="G51" s="245">
        <f>IF(ISNA(VLOOKUP($C51,BASEIS!$A$2:$E$475,5,FALSE))," ",VLOOKUP($C51,BASEIS!$A$2:$E$475,5,FALSE))</f>
        <v>14557</v>
      </c>
      <c r="H51" s="64"/>
      <c r="I51" s="71">
        <f t="shared" si="1"/>
        <v>-14557</v>
      </c>
      <c r="J51" s="172">
        <f t="shared" si="2"/>
        <v>2</v>
      </c>
      <c r="K51" s="224" t="str">
        <f t="shared" si="3"/>
        <v/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20.25" thickBot="1">
      <c r="A52" s="66" t="str">
        <f>IF(ISNA(VLOOKUP($C52,BASEIS!$A$2:$G$475,3,FALSE))," ",VLOOKUP($C52,BASEIS!$A$2:$G$475,7,FALSE))</f>
        <v>http://www.film.auth.gr/index.php</v>
      </c>
      <c r="B52" s="61" t="str">
        <f t="shared" si="0"/>
        <v>i</v>
      </c>
      <c r="C52" s="72">
        <v>163</v>
      </c>
      <c r="D52" s="73" t="str">
        <f>IF(ISNA(VLOOKUP($C52,BASEIS!$A$2:$E$475,3,FALSE))," ",VLOOKUP($C52,BASEIS!$A$2:$E$475,3,FALSE))</f>
        <v>ΚΙΝΗΜΑΤΟΓΡΑΦΟΥ (ΘΕΣΣΑΛΟΝΙΚΗ)</v>
      </c>
      <c r="E52" s="74" t="str">
        <f>IF(ISNA(VLOOKUP($C52,BASEIS!$A$2:$E$475,2,FALSE))," ",VLOOKUP($C52,BASEIS!$A$2:$E$475,2,FALSE))</f>
        <v>ΑΡΙΣΤΟΤΕΛΕΙΟ ΠΑΝΕΠΙΣΤΗΜΙΟ ΘΕΣΣΑΛΟΝΙΚΗΣ</v>
      </c>
      <c r="F52" s="75">
        <f>IF(ISNA(VLOOKUP($C52,BASEIS!$A$2:$E$475,4,FALSE))," ",VLOOKUP($C52,BASEIS!$A$2:$E$475,4,FALSE))</f>
        <v>14890</v>
      </c>
      <c r="G52" s="245">
        <f>IF(ISNA(VLOOKUP($C52,BASEIS!$A$2:$E$475,5,FALSE))," ",VLOOKUP($C52,BASEIS!$A$2:$E$475,5,FALSE))</f>
        <v>14660</v>
      </c>
      <c r="H52" s="64"/>
      <c r="I52" s="71">
        <f t="shared" si="1"/>
        <v>-14660</v>
      </c>
      <c r="J52" s="172">
        <f t="shared" si="2"/>
        <v>2</v>
      </c>
      <c r="K52" s="224" t="str">
        <f t="shared" si="3"/>
        <v/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20.25" thickBot="1">
      <c r="A53" s="66" t="str">
        <f>IF(ISNA(VLOOKUP($C53,BASEIS!$A$2:$G$475,3,FALSE))," ",VLOOKUP($C53,BASEIS!$A$2:$G$475,7,FALSE))</f>
        <v>http://www.primedu.uoa.gr/</v>
      </c>
      <c r="B53" s="61" t="str">
        <f t="shared" si="0"/>
        <v>i</v>
      </c>
      <c r="C53" s="72">
        <v>128</v>
      </c>
      <c r="D53" s="73" t="str">
        <f>IF(ISNA(VLOOKUP($C53,BASEIS!$A$2:$E$475,3,FALSE))," ",VLOOKUP($C53,BASEIS!$A$2:$E$475,3,FALSE))</f>
        <v>ΠΑΙΔΑΓΩΓΙΚΟ ΔΗΜΟΤΙΚΗΣ ΕΚΠΑΙΔΕΥΣΗΣ (ΑΘΗΝΑ)</v>
      </c>
      <c r="E53" s="74" t="str">
        <f>IF(ISNA(VLOOKUP($C53,BASEIS!$A$2:$E$475,2,FALSE))," ",VLOOKUP($C53,BASEIS!$A$2:$E$475,2,FALSE))</f>
        <v>ΕΘΝΙΚΟ &amp; ΚΑΠΟΔΙΣΤΡΙΑΚΟ ΠΑΝΕΠΙΣΤΗΜΙΟ ΑΘΗΝΩΝ</v>
      </c>
      <c r="F53" s="75">
        <f>IF(ISNA(VLOOKUP($C53,BASEIS!$A$2:$E$475,4,FALSE))," ",VLOOKUP($C53,BASEIS!$A$2:$E$475,4,FALSE))</f>
        <v>14670</v>
      </c>
      <c r="G53" s="245">
        <f>IF(ISNA(VLOOKUP($C53,BASEIS!$A$2:$E$475,5,FALSE))," ",VLOOKUP($C53,BASEIS!$A$2:$E$475,5,FALSE))</f>
        <v>14915</v>
      </c>
      <c r="H53" s="64"/>
      <c r="I53" s="71">
        <f t="shared" si="1"/>
        <v>-14915</v>
      </c>
      <c r="J53" s="172">
        <f t="shared" si="2"/>
        <v>2</v>
      </c>
      <c r="K53" s="224" t="str">
        <f t="shared" si="3"/>
        <v/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20.25" thickBot="1">
      <c r="A54" s="66" t="str">
        <f>IF(ISNA(VLOOKUP($C54,BASEIS!$A$2:$G$475,3,FALSE))," ",VLOOKUP($C54,BASEIS!$A$2:$G$475,7,FALSE))</f>
        <v>http://afp.aua.gr/</v>
      </c>
      <c r="B54" s="61" t="str">
        <f t="shared" si="0"/>
        <v>i</v>
      </c>
      <c r="C54" s="72">
        <v>327</v>
      </c>
      <c r="D54" s="73" t="str">
        <f>IF(ISNA(VLOOKUP($C54,BASEIS!$A$2:$E$475,3,FALSE))," ",VLOOKUP($C54,BASEIS!$A$2:$E$475,3,FALSE))</f>
        <v>ΑΞΙΟΠΟΙΗΣΗΣ ΦΥΣΙΚΩΝ ΠΟΡΩΝ ΚΑΙ ΓΕΩΡΓΙΚΗΣ ΜΗΧΑΝΙΚΗΣ (ΑΘΗΝΑ)</v>
      </c>
      <c r="E54" s="74" t="str">
        <f>IF(ISNA(VLOOKUP($C54,BASEIS!$A$2:$E$475,2,FALSE))," ",VLOOKUP($C54,BASEIS!$A$2:$E$475,2,FALSE))</f>
        <v>ΓΕΩΠΟΝΙΚΟ ΠΑΝΕΠΙΣΤΗΜΙΟ ΑΘΗΝΩΝ</v>
      </c>
      <c r="F54" s="75">
        <f>IF(ISNA(VLOOKUP($C54,BASEIS!$A$2:$E$475,4,FALSE))," ",VLOOKUP($C54,BASEIS!$A$2:$E$475,4,FALSE))</f>
        <v>15194</v>
      </c>
      <c r="G54" s="245">
        <f>IF(ISNA(VLOOKUP($C54,BASEIS!$A$2:$E$475,5,FALSE))," ",VLOOKUP($C54,BASEIS!$A$2:$E$475,5,FALSE))</f>
        <v>15047</v>
      </c>
      <c r="H54" s="64"/>
      <c r="I54" s="71">
        <f t="shared" si="1"/>
        <v>-15047</v>
      </c>
      <c r="J54" s="172">
        <f t="shared" si="2"/>
        <v>2</v>
      </c>
      <c r="K54" s="224" t="str">
        <f t="shared" si="3"/>
        <v/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20.25" thickBot="1">
      <c r="A55" s="66" t="str">
        <f>IF(ISNA(VLOOKUP($C55,BASEIS!$A$2:$G$475,3,FALSE))," ",VLOOKUP($C55,BASEIS!$A$2:$G$475,7,FALSE))</f>
        <v>http://www.aoa.aua.gr/</v>
      </c>
      <c r="B55" s="61" t="str">
        <f t="shared" ref="B55:B86" si="4">HYPERLINK(A55,"i")</f>
        <v>i</v>
      </c>
      <c r="C55" s="72">
        <v>326</v>
      </c>
      <c r="D55" s="73" t="str">
        <f>IF(ISNA(VLOOKUP($C55,BASEIS!$A$2:$E$475,3,FALSE))," ",VLOOKUP($C55,BASEIS!$A$2:$E$475,3,FALSE))</f>
        <v>ΑΓΡΟΤΙΚΗΣ ΟΙΚΟΝΟΜΙΑΣ ΚΑΙ ΑΝΑΠΤΥΞΗΣ (ΑΘΗΝΑ)</v>
      </c>
      <c r="E55" s="74" t="str">
        <f>IF(ISNA(VLOOKUP($C55,BASEIS!$A$2:$E$475,2,FALSE))," ",VLOOKUP($C55,BASEIS!$A$2:$E$475,2,FALSE))</f>
        <v>ΓΕΩΠΟΝΙΚΟ ΠΑΝΕΠΙΣΤΗΜΙΟ ΑΘΗΝΩΝ</v>
      </c>
      <c r="F55" s="75">
        <f>IF(ISNA(VLOOKUP($C55,BASEIS!$A$2:$E$475,4,FALSE))," ",VLOOKUP($C55,BASEIS!$A$2:$E$475,4,FALSE))</f>
        <v>15295</v>
      </c>
      <c r="G55" s="245">
        <f>IF(ISNA(VLOOKUP($C55,BASEIS!$A$2:$E$475,5,FALSE))," ",VLOOKUP($C55,BASEIS!$A$2:$E$475,5,FALSE))</f>
        <v>15227</v>
      </c>
      <c r="H55" s="64"/>
      <c r="I55" s="71">
        <f t="shared" ref="I55:I91" si="5">$F$2-G55</f>
        <v>-15227</v>
      </c>
      <c r="J55" s="172">
        <f t="shared" ref="J55:J86" si="6">IF(I55&gt;=0,1,2)</f>
        <v>2</v>
      </c>
      <c r="K55" s="224" t="str">
        <f t="shared" ref="K55:K91" si="7">IF(G55=0,"ΝΕΑ ΣΧΟΛΗ","")</f>
        <v/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20.25" thickBot="1">
      <c r="A56" s="66" t="str">
        <f>IF(ISNA(VLOOKUP($C56,BASEIS!$A$2:$G$475,3,FALSE))," ",VLOOKUP($C56,BASEIS!$A$2:$G$475,7,FALSE))</f>
        <v>http://zp.aua.gr/</v>
      </c>
      <c r="B56" s="61" t="str">
        <f t="shared" si="4"/>
        <v>i</v>
      </c>
      <c r="C56" s="72">
        <v>324</v>
      </c>
      <c r="D56" s="73" t="str">
        <f>IF(ISNA(VLOOKUP($C56,BASEIS!$A$2:$E$475,3,FALSE))," ",VLOOKUP($C56,BASEIS!$A$2:$E$475,3,FALSE))</f>
        <v>ΕΠΙΣΤΗΜΗΣ ΖΩΙΚΗΣ ΠΑΡΑΓΩΓΗΣ ΚΑΙ ΥΔΑΤΟΚΑΛΛΙΕΡΓΕΙΩΝ (ΑΘΗΝΑ)</v>
      </c>
      <c r="E56" s="74" t="str">
        <f>IF(ISNA(VLOOKUP($C56,BASEIS!$A$2:$E$475,2,FALSE))," ",VLOOKUP($C56,BASEIS!$A$2:$E$475,2,FALSE))</f>
        <v>ΓΕΩΠΟΝΙΚΟ ΠΑΝΕΠΙΣΤΗΜΙΟ ΑΘΗΝΩΝ</v>
      </c>
      <c r="F56" s="75">
        <f>IF(ISNA(VLOOKUP($C56,BASEIS!$A$2:$E$475,4,FALSE))," ",VLOOKUP($C56,BASEIS!$A$2:$E$475,4,FALSE))</f>
        <v>15272</v>
      </c>
      <c r="G56" s="245">
        <f>IF(ISNA(VLOOKUP($C56,BASEIS!$A$2:$E$475,5,FALSE))," ",VLOOKUP($C56,BASEIS!$A$2:$E$475,5,FALSE))</f>
        <v>15320</v>
      </c>
      <c r="H56" s="64"/>
      <c r="I56" s="71">
        <f t="shared" si="5"/>
        <v>-15320</v>
      </c>
      <c r="J56" s="172">
        <f t="shared" si="6"/>
        <v>2</v>
      </c>
      <c r="K56" s="224" t="str">
        <f t="shared" si="7"/>
        <v/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20.25" thickBot="1">
      <c r="A57" s="66" t="str">
        <f>IF(ISNA(VLOOKUP($C57,BASEIS!$A$2:$G$475,3,FALSE))," ",VLOOKUP($C57,BASEIS!$A$2:$G$475,7,FALSE))</f>
        <v>http://www.agr.uth.gr/</v>
      </c>
      <c r="B57" s="61" t="str">
        <f t="shared" si="4"/>
        <v>i</v>
      </c>
      <c r="C57" s="72">
        <v>274</v>
      </c>
      <c r="D57" s="73" t="str">
        <f>IF(ISNA(VLOOKUP($C57,BASEIS!$A$2:$E$475,3,FALSE))," ",VLOOKUP($C57,BASEIS!$A$2:$E$475,3,FALSE))</f>
        <v>ΓΕΩΠΟΝΙΑΣ, ΦΥΤΙΚΗΣ ΠΑΡΑΓΩΓΗΣ ΚΑΙ ΑΓΡΟΤΙΚΟΥ ΠΕΡΙΒΑΛΛΟΝΤΟΣ (ΒΟΛΟΣ)</v>
      </c>
      <c r="E57" s="74" t="str">
        <f>IF(ISNA(VLOOKUP($C57,BASEIS!$A$2:$E$475,2,FALSE))," ",VLOOKUP($C57,BASEIS!$A$2:$E$475,2,FALSE))</f>
        <v>ΠΑΝΕΠΙΣΤΗΜΙΟ ΘΕΣΣΑΛΙΑΣ</v>
      </c>
      <c r="F57" s="75">
        <f>IF(ISNA(VLOOKUP($C57,BASEIS!$A$2:$E$475,4,FALSE))," ",VLOOKUP($C57,BASEIS!$A$2:$E$475,4,FALSE))</f>
        <v>15485</v>
      </c>
      <c r="G57" s="245">
        <f>IF(ISNA(VLOOKUP($C57,BASEIS!$A$2:$E$475,5,FALSE))," ",VLOOKUP($C57,BASEIS!$A$2:$E$475,5,FALSE))</f>
        <v>15506</v>
      </c>
      <c r="H57" s="64"/>
      <c r="I57" s="71">
        <f t="shared" si="5"/>
        <v>-15506</v>
      </c>
      <c r="J57" s="172">
        <f t="shared" si="6"/>
        <v>2</v>
      </c>
      <c r="K57" s="224" t="str">
        <f t="shared" si="7"/>
        <v/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20.25" thickBot="1">
      <c r="A58" s="66" t="str">
        <f>IF(ISNA(VLOOKUP($C58,BASEIS!$A$2:$G$475,3,FALSE))," ",VLOOKUP($C58,BASEIS!$A$2:$G$475,7,FALSE))</f>
        <v>http://www.dib.uth.gr/</v>
      </c>
      <c r="B58" s="61" t="str">
        <f t="shared" si="4"/>
        <v>i</v>
      </c>
      <c r="C58" s="72">
        <v>369</v>
      </c>
      <c r="D58" s="73" t="str">
        <f>IF(ISNA(VLOOKUP($C58,BASEIS!$A$2:$E$475,3,FALSE))," ",VLOOKUP($C58,BASEIS!$A$2:$E$475,3,FALSE))</f>
        <v>ΠΛΗΡΟΦΟΡΙΚΗΣ ΜΕ ΕΦΑΡΜΟΓΕΣ ΣΤΗ ΒΙΟΙΑΤΡΙΚΗ (ΛΑΜΙΑ)</v>
      </c>
      <c r="E58" s="74" t="str">
        <f>IF(ISNA(VLOOKUP($C58,BASEIS!$A$2:$E$475,2,FALSE))," ",VLOOKUP($C58,BASEIS!$A$2:$E$475,2,FALSE))</f>
        <v>ΠΑΝΕΠΙΣΤΗΜΙΟ ΘΕΣΣΑΛΙΑΣ</v>
      </c>
      <c r="F58" s="75">
        <f>IF(ISNA(VLOOKUP($C58,BASEIS!$A$2:$E$475,4,FALSE))," ",VLOOKUP($C58,BASEIS!$A$2:$E$475,4,FALSE))</f>
        <v>16087</v>
      </c>
      <c r="G58" s="245">
        <f>IF(ISNA(VLOOKUP($C58,BASEIS!$A$2:$E$475,5,FALSE))," ",VLOOKUP($C58,BASEIS!$A$2:$E$475,5,FALSE))</f>
        <v>16045</v>
      </c>
      <c r="H58" s="64"/>
      <c r="I58" s="71">
        <f t="shared" si="5"/>
        <v>-16045</v>
      </c>
      <c r="J58" s="172">
        <f t="shared" si="6"/>
        <v>2</v>
      </c>
      <c r="K58" s="224" t="str">
        <f t="shared" si="7"/>
        <v/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20.25" thickBot="1">
      <c r="A59" s="66" t="str">
        <f>IF(ISNA(VLOOKUP($C59,BASEIS!$A$2:$G$475,3,FALSE))," ",VLOOKUP($C59,BASEIS!$A$2:$G$475,7,FALSE))</f>
        <v>http://efp.aua.gr/</v>
      </c>
      <c r="B59" s="61" t="str">
        <f t="shared" si="4"/>
        <v>i</v>
      </c>
      <c r="C59" s="72">
        <v>323</v>
      </c>
      <c r="D59" s="73" t="str">
        <f>IF(ISNA(VLOOKUP($C59,BASEIS!$A$2:$E$475,3,FALSE))," ",VLOOKUP($C59,BASEIS!$A$2:$E$475,3,FALSE))</f>
        <v>ΕΠΙΣΤΗΜΗΣ ΦΥΤΙΚΗΣ ΠΑΡΑΓΩΓΗΣ (ΑΘΗΝΑ)</v>
      </c>
      <c r="E59" s="74" t="str">
        <f>IF(ISNA(VLOOKUP($C59,BASEIS!$A$2:$E$475,2,FALSE))," ",VLOOKUP($C59,BASEIS!$A$2:$E$475,2,FALSE))</f>
        <v>ΓΕΩΠΟΝΙΚΟ ΠΑΝΕΠΙΣΤΗΜΙΟ ΑΘΗΝΩΝ</v>
      </c>
      <c r="F59" s="75">
        <f>IF(ISNA(VLOOKUP($C59,BASEIS!$A$2:$E$475,4,FALSE))," ",VLOOKUP($C59,BASEIS!$A$2:$E$475,4,FALSE))</f>
        <v>16400</v>
      </c>
      <c r="G59" s="245">
        <f>IF(ISNA(VLOOKUP($C59,BASEIS!$A$2:$E$475,5,FALSE))," ",VLOOKUP($C59,BASEIS!$A$2:$E$475,5,FALSE))</f>
        <v>16233</v>
      </c>
      <c r="H59" s="64"/>
      <c r="I59" s="71">
        <f t="shared" si="5"/>
        <v>-16233</v>
      </c>
      <c r="J59" s="172">
        <f t="shared" si="6"/>
        <v>2</v>
      </c>
      <c r="K59" s="224" t="str">
        <f t="shared" si="7"/>
        <v/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20.25" thickBot="1">
      <c r="A60" s="66" t="str">
        <f>IF(ISNA(VLOOKUP($C60,BASEIS!$A$2:$G$475,3,FALSE))," ",VLOOKUP($C60,BASEIS!$A$2:$G$475,7,FALSE))</f>
        <v>http://www.agro.auth.gr/</v>
      </c>
      <c r="B60" s="61" t="str">
        <f t="shared" si="4"/>
        <v>i</v>
      </c>
      <c r="C60" s="72">
        <v>273</v>
      </c>
      <c r="D60" s="73" t="str">
        <f>IF(ISNA(VLOOKUP($C60,BASEIS!$A$2:$E$475,3,FALSE))," ",VLOOKUP($C60,BASEIS!$A$2:$E$475,3,FALSE))</f>
        <v>ΓΕΩΠΟΝΙΑΣ (ΘΕΣΣΑΛΟΝΙΚΗ)</v>
      </c>
      <c r="E60" s="74" t="str">
        <f>IF(ISNA(VLOOKUP($C60,BASEIS!$A$2:$E$475,2,FALSE))," ",VLOOKUP($C60,BASEIS!$A$2:$E$475,2,FALSE))</f>
        <v>ΑΡΙΣΤΟΤΕΛΕΙΟ ΠΑΝΕΠΙΣΤΗΜΙΟ ΘΕΣΣΑΛΟΝΙΚΗΣ</v>
      </c>
      <c r="F60" s="75">
        <f>IF(ISNA(VLOOKUP($C60,BASEIS!$A$2:$E$475,4,FALSE))," ",VLOOKUP($C60,BASEIS!$A$2:$E$475,4,FALSE))</f>
        <v>17120</v>
      </c>
      <c r="G60" s="245">
        <f>IF(ISNA(VLOOKUP($C60,BASEIS!$A$2:$E$475,5,FALSE))," ",VLOOKUP($C60,BASEIS!$A$2:$E$475,5,FALSE))</f>
        <v>16587</v>
      </c>
      <c r="H60" s="64"/>
      <c r="I60" s="71">
        <f t="shared" si="5"/>
        <v>-16587</v>
      </c>
      <c r="J60" s="172">
        <f t="shared" si="6"/>
        <v>2</v>
      </c>
      <c r="K60" s="224" t="str">
        <f t="shared" si="7"/>
        <v/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20.25" thickBot="1">
      <c r="A61" s="66" t="str">
        <f>IF(ISNA(VLOOKUP($C61,BASEIS!$A$2:$G$475,3,FALSE))," ",VLOOKUP($C61,BASEIS!$A$2:$G$475,7,FALSE))</f>
        <v>http://sparti.uop.gr/%7Enosil</v>
      </c>
      <c r="B61" s="61" t="str">
        <f t="shared" si="4"/>
        <v>i</v>
      </c>
      <c r="C61" s="72">
        <v>190</v>
      </c>
      <c r="D61" s="73" t="str">
        <f>IF(ISNA(VLOOKUP($C61,BASEIS!$A$2:$E$475,3,FALSE))," ",VLOOKUP($C61,BASEIS!$A$2:$E$475,3,FALSE))</f>
        <v>ΝΟΣΗΛΕΥΤΙΚΗΣ (ΣΠΑΡΤΗ)</v>
      </c>
      <c r="E61" s="74" t="str">
        <f>IF(ISNA(VLOOKUP($C61,BASEIS!$A$2:$E$475,2,FALSE))," ",VLOOKUP($C61,BASEIS!$A$2:$E$475,2,FALSE))</f>
        <v>ΠΑΝΕΠΙΣΤΗΜΙΟ ΠΕΛΟΠΟΝΝΗΣΟΥ</v>
      </c>
      <c r="F61" s="75">
        <f>IF(ISNA(VLOOKUP($C61,BASEIS!$A$2:$E$475,4,FALSE))," ",VLOOKUP($C61,BASEIS!$A$2:$E$475,4,FALSE))</f>
        <v>16762</v>
      </c>
      <c r="G61" s="245">
        <f>IF(ISNA(VLOOKUP($C61,BASEIS!$A$2:$E$475,5,FALSE))," ",VLOOKUP($C61,BASEIS!$A$2:$E$475,5,FALSE))</f>
        <v>16594</v>
      </c>
      <c r="H61" s="64"/>
      <c r="I61" s="71">
        <f t="shared" si="5"/>
        <v>-16594</v>
      </c>
      <c r="J61" s="172">
        <f t="shared" si="6"/>
        <v>2</v>
      </c>
      <c r="K61" s="224" t="str">
        <f t="shared" si="7"/>
        <v/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20.25" thickBot="1">
      <c r="A62" s="66" t="str">
        <f>IF(ISNA(VLOOKUP($C62,BASEIS!$A$2:$G$475,3,FALSE))," ",VLOOKUP($C62,BASEIS!$A$2:$G$475,7,FALSE))</f>
        <v>http://ett.aua.gr/</v>
      </c>
      <c r="B62" s="61" t="str">
        <f t="shared" si="4"/>
        <v>i</v>
      </c>
      <c r="C62" s="72">
        <v>328</v>
      </c>
      <c r="D62" s="73" t="str">
        <f>IF(ISNA(VLOOKUP($C62,BASEIS!$A$2:$E$475,3,FALSE))," ",VLOOKUP($C62,BASEIS!$A$2:$E$475,3,FALSE))</f>
        <v>ΕΠΙΣΤΗΜΗΣ ΤΡΟΦΙΜΩΝ ΚΑΙ ΔΙΑΤΡΟΦΗΣ ΤΟΥ ΑΝΘΡΩΠΟΥ (ΑΘΗΝΑ)</v>
      </c>
      <c r="E62" s="74" t="str">
        <f>IF(ISNA(VLOOKUP($C62,BASEIS!$A$2:$E$475,2,FALSE))," ",VLOOKUP($C62,BASEIS!$A$2:$E$475,2,FALSE))</f>
        <v>ΓΕΩΠΟΝΙΚΟ ΠΑΝΕΠΙΣΤΗΜΙΟ ΑΘΗΝΩΝ</v>
      </c>
      <c r="F62" s="75">
        <f>IF(ISNA(VLOOKUP($C62,BASEIS!$A$2:$E$475,4,FALSE))," ",VLOOKUP($C62,BASEIS!$A$2:$E$475,4,FALSE))</f>
        <v>17445</v>
      </c>
      <c r="G62" s="245">
        <f>IF(ISNA(VLOOKUP($C62,BASEIS!$A$2:$E$475,5,FALSE))," ",VLOOKUP($C62,BASEIS!$A$2:$E$475,5,FALSE))</f>
        <v>17083</v>
      </c>
      <c r="H62" s="64"/>
      <c r="I62" s="71">
        <f t="shared" si="5"/>
        <v>-17083</v>
      </c>
      <c r="J62" s="172">
        <f t="shared" si="6"/>
        <v>2</v>
      </c>
      <c r="K62" s="224" t="str">
        <f t="shared" si="7"/>
        <v/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20.25" thickBot="1">
      <c r="A63" s="66" t="str">
        <f>IF(ISNA(VLOOKUP($C63,BASEIS!$A$2:$G$475,3,FALSE))," ",VLOOKUP($C63,BASEIS!$A$2:$G$475,7,FALSE))</f>
        <v>http://www.chemistry.uoc.gr/</v>
      </c>
      <c r="B63" s="61" t="str">
        <f t="shared" si="4"/>
        <v>i</v>
      </c>
      <c r="C63" s="72">
        <v>270</v>
      </c>
      <c r="D63" s="73" t="str">
        <f>IF(ISNA(VLOOKUP($C63,BASEIS!$A$2:$E$475,3,FALSE))," ",VLOOKUP($C63,BASEIS!$A$2:$E$475,3,FALSE))</f>
        <v>ΧΗΜΕΙΑΣ (ΗΡΑΚΛΕΙΟ)</v>
      </c>
      <c r="E63" s="74" t="str">
        <f>IF(ISNA(VLOOKUP($C63,BASEIS!$A$2:$E$475,2,FALSE))," ",VLOOKUP($C63,BASEIS!$A$2:$E$475,2,FALSE))</f>
        <v>ΠΑΝΕΠΙΣΤΗΜΙΟ ΚΡΗΤΗΣ</v>
      </c>
      <c r="F63" s="75">
        <f>IF(ISNA(VLOOKUP($C63,BASEIS!$A$2:$E$475,4,FALSE))," ",VLOOKUP($C63,BASEIS!$A$2:$E$475,4,FALSE))</f>
        <v>15121</v>
      </c>
      <c r="G63" s="245">
        <f>IF(ISNA(VLOOKUP($C63,BASEIS!$A$2:$E$475,5,FALSE))," ",VLOOKUP($C63,BASEIS!$A$2:$E$475,5,FALSE))</f>
        <v>17275</v>
      </c>
      <c r="H63" s="64"/>
      <c r="I63" s="71">
        <f t="shared" si="5"/>
        <v>-17275</v>
      </c>
      <c r="J63" s="172">
        <f t="shared" si="6"/>
        <v>2</v>
      </c>
      <c r="K63" s="224" t="str">
        <f t="shared" si="7"/>
        <v/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20.25" thickBot="1">
      <c r="A64" s="66" t="str">
        <f>IF(ISNA(VLOOKUP($C64,BASEIS!$A$2:$G$475,3,FALSE))," ",VLOOKUP($C64,BASEIS!$A$2:$G$475,7,FALSE))</f>
        <v>http://www.chem.uoi.gr/</v>
      </c>
      <c r="B64" s="61" t="str">
        <f t="shared" si="4"/>
        <v>i</v>
      </c>
      <c r="C64" s="72">
        <v>269</v>
      </c>
      <c r="D64" s="73" t="str">
        <f>IF(ISNA(VLOOKUP($C64,BASEIS!$A$2:$E$475,3,FALSE))," ",VLOOKUP($C64,BASEIS!$A$2:$E$475,3,FALSE))</f>
        <v>ΧΗΜΕΙΑΣ (ΙΩΑΝΝΙΝΑ)</v>
      </c>
      <c r="E64" s="74" t="str">
        <f>IF(ISNA(VLOOKUP($C64,BASEIS!$A$2:$E$475,2,FALSE))," ",VLOOKUP($C64,BASEIS!$A$2:$E$475,2,FALSE))</f>
        <v>ΠΑΝΕΠΙΣΤΗΜΙΟ ΙΩΑΝΝΙΝΩΝ</v>
      </c>
      <c r="F64" s="75">
        <f>IF(ISNA(VLOOKUP($C64,BASEIS!$A$2:$E$475,4,FALSE))," ",VLOOKUP($C64,BASEIS!$A$2:$E$475,4,FALSE))</f>
        <v>15241</v>
      </c>
      <c r="G64" s="245">
        <f>IF(ISNA(VLOOKUP($C64,BASEIS!$A$2:$E$475,5,FALSE))," ",VLOOKUP($C64,BASEIS!$A$2:$E$475,5,FALSE))</f>
        <v>17320</v>
      </c>
      <c r="H64" s="64"/>
      <c r="I64" s="71">
        <f t="shared" si="5"/>
        <v>-17320</v>
      </c>
      <c r="J64" s="172">
        <f t="shared" si="6"/>
        <v>2</v>
      </c>
      <c r="K64" s="224" t="str">
        <f t="shared" si="7"/>
        <v/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20.25" thickBot="1">
      <c r="A65" s="66" t="str">
        <f>IF(ISNA(VLOOKUP($C65,BASEIS!$A$2:$G$475,3,FALSE))," ",VLOOKUP($C65,BASEIS!$A$2:$G$475,7,FALSE))</f>
        <v>http://www.chem.upatras.gr/</v>
      </c>
      <c r="B65" s="61" t="str">
        <f t="shared" si="4"/>
        <v>i</v>
      </c>
      <c r="C65" s="72">
        <v>267</v>
      </c>
      <c r="D65" s="73" t="str">
        <f>IF(ISNA(VLOOKUP($C65,BASEIS!$A$2:$E$475,3,FALSE))," ",VLOOKUP($C65,BASEIS!$A$2:$E$475,3,FALSE))</f>
        <v>ΧΗΜΕΙΑΣ (ΠΑΤΡΑ)</v>
      </c>
      <c r="E65" s="74" t="str">
        <f>IF(ISNA(VLOOKUP($C65,BASEIS!$A$2:$E$475,2,FALSE))," ",VLOOKUP($C65,BASEIS!$A$2:$E$475,2,FALSE))</f>
        <v>ΠΑΝΕΠΙΣΤΗΜΙΟ ΠΑΤΡΩΝ</v>
      </c>
      <c r="F65" s="75">
        <f>IF(ISNA(VLOOKUP($C65,BASEIS!$A$2:$E$475,4,FALSE))," ",VLOOKUP($C65,BASEIS!$A$2:$E$475,4,FALSE))</f>
        <v>15790</v>
      </c>
      <c r="G65" s="245">
        <f>IF(ISNA(VLOOKUP($C65,BASEIS!$A$2:$E$475,5,FALSE))," ",VLOOKUP($C65,BASEIS!$A$2:$E$475,5,FALSE))</f>
        <v>17465</v>
      </c>
      <c r="H65" s="64"/>
      <c r="I65" s="71">
        <f t="shared" si="5"/>
        <v>-17465</v>
      </c>
      <c r="J65" s="172">
        <f t="shared" si="6"/>
        <v>2</v>
      </c>
      <c r="K65" s="224" t="str">
        <f t="shared" si="7"/>
        <v/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20.25" thickBot="1">
      <c r="A66" s="66" t="str">
        <f>IF(ISNA(VLOOKUP($C66,BASEIS!$A$2:$G$475,3,FALSE))," ",VLOOKUP($C66,BASEIS!$A$2:$G$475,7,FALSE))</f>
        <v>http://www.bat.uoi.gr</v>
      </c>
      <c r="B66" s="61" t="str">
        <f t="shared" si="4"/>
        <v>i</v>
      </c>
      <c r="C66" s="72">
        <v>280</v>
      </c>
      <c r="D66" s="73" t="str">
        <f>IF(ISNA(VLOOKUP($C66,BASEIS!$A$2:$E$475,3,FALSE))," ",VLOOKUP($C66,BASEIS!$A$2:$E$475,3,FALSE))</f>
        <v>ΒΙΟΛΟΓΙΚΩΝ ΕΦΑΡΜΟΓΩΝ ΚΑΙ ΤΕΧΝΟΛΟΓΙΩΝ (ΙΩΑΝΝΙΝΑ)</v>
      </c>
      <c r="E66" s="74" t="str">
        <f>IF(ISNA(VLOOKUP($C66,BASEIS!$A$2:$E$475,2,FALSE))," ",VLOOKUP($C66,BASEIS!$A$2:$E$475,2,FALSE))</f>
        <v>ΠΑΝΕΠΙΣΤΗΜΙΟ ΙΩΑΝΝΙΝΩΝ</v>
      </c>
      <c r="F66" s="75">
        <f>IF(ISNA(VLOOKUP($C66,BASEIS!$A$2:$E$475,4,FALSE))," ",VLOOKUP($C66,BASEIS!$A$2:$E$475,4,FALSE))</f>
        <v>17788</v>
      </c>
      <c r="G66" s="245">
        <f>IF(ISNA(VLOOKUP($C66,BASEIS!$A$2:$E$475,5,FALSE))," ",VLOOKUP($C66,BASEIS!$A$2:$E$475,5,FALSE))</f>
        <v>17480</v>
      </c>
      <c r="H66" s="64"/>
      <c r="I66" s="71">
        <f t="shared" si="5"/>
        <v>-17480</v>
      </c>
      <c r="J66" s="172">
        <f t="shared" si="6"/>
        <v>2</v>
      </c>
      <c r="K66" s="224" t="str">
        <f t="shared" si="7"/>
        <v/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20.25" thickBot="1">
      <c r="A67" s="66" t="str">
        <f>IF(ISNA(VLOOKUP($C67,BASEIS!$A$2:$G$475,3,FALSE))," ",VLOOKUP($C67,BASEIS!$A$2:$G$475,7,FALSE))</f>
        <v>http://gbt.aua.gr/el/</v>
      </c>
      <c r="B67" s="61" t="str">
        <f t="shared" si="4"/>
        <v>i</v>
      </c>
      <c r="C67" s="72">
        <v>325</v>
      </c>
      <c r="D67" s="73" t="str">
        <f>IF(ISNA(VLOOKUP($C67,BASEIS!$A$2:$E$475,3,FALSE))," ",VLOOKUP($C67,BASEIS!$A$2:$E$475,3,FALSE))</f>
        <v>ΒΙΟΤΕΧΝΟΛΟΓΙΑΣ (ΑΘΗΝΑ)</v>
      </c>
      <c r="E67" s="74" t="str">
        <f>IF(ISNA(VLOOKUP($C67,BASEIS!$A$2:$E$475,2,FALSE))," ",VLOOKUP($C67,BASEIS!$A$2:$E$475,2,FALSE))</f>
        <v>ΓΕΩΠΟΝΙΚΟ ΠΑΝΕΠΙΣΤΗΜΙΟ ΑΘΗΝΩΝ</v>
      </c>
      <c r="F67" s="75">
        <f>IF(ISNA(VLOOKUP($C67,BASEIS!$A$2:$E$475,4,FALSE))," ",VLOOKUP($C67,BASEIS!$A$2:$E$475,4,FALSE))</f>
        <v>17765</v>
      </c>
      <c r="G67" s="245">
        <f>IF(ISNA(VLOOKUP($C67,BASEIS!$A$2:$E$475,5,FALSE))," ",VLOOKUP($C67,BASEIS!$A$2:$E$475,5,FALSE))</f>
        <v>17508</v>
      </c>
      <c r="H67" s="64"/>
      <c r="I67" s="71">
        <f t="shared" si="5"/>
        <v>-17508</v>
      </c>
      <c r="J67" s="172">
        <f t="shared" si="6"/>
        <v>2</v>
      </c>
      <c r="K67" s="224" t="str">
        <f t="shared" si="7"/>
        <v/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20.25" thickBot="1">
      <c r="A68" s="66" t="str">
        <f>IF(ISNA(VLOOKUP($C68,BASEIS!$A$2:$G$475,3,FALSE))," ",VLOOKUP($C68,BASEIS!$A$2:$G$475,7,FALSE))</f>
        <v>http://www.nurs.uoa.gr/</v>
      </c>
      <c r="B68" s="61" t="str">
        <f t="shared" si="4"/>
        <v>i</v>
      </c>
      <c r="C68" s="72">
        <v>306</v>
      </c>
      <c r="D68" s="73" t="str">
        <f>IF(ISNA(VLOOKUP($C68,BASEIS!$A$2:$E$475,3,FALSE))," ",VLOOKUP($C68,BASEIS!$A$2:$E$475,3,FALSE))</f>
        <v>ΝΟΣΗΛΕΥΤΙΚΗΣ (ΑΘΗΝΑ)</v>
      </c>
      <c r="E68" s="74" t="str">
        <f>IF(ISNA(VLOOKUP($C68,BASEIS!$A$2:$E$475,2,FALSE))," ",VLOOKUP($C68,BASEIS!$A$2:$E$475,2,FALSE))</f>
        <v>ΕΘΝΙΚΟ &amp; ΚΑΠΟΔΙΣΤΡΙΑΚΟ ΠΑΝΕΠΙΣΤΗΜΙΟ ΑΘΗΝΩΝ</v>
      </c>
      <c r="F68" s="75">
        <f>IF(ISNA(VLOOKUP($C68,BASEIS!$A$2:$E$475,4,FALSE))," ",VLOOKUP($C68,BASEIS!$A$2:$E$475,4,FALSE))</f>
        <v>17669</v>
      </c>
      <c r="G68" s="245">
        <f>IF(ISNA(VLOOKUP($C68,BASEIS!$A$2:$E$475,5,FALSE))," ",VLOOKUP($C68,BASEIS!$A$2:$E$475,5,FALSE))</f>
        <v>17520</v>
      </c>
      <c r="H68" s="64"/>
      <c r="I68" s="71">
        <f t="shared" si="5"/>
        <v>-17520</v>
      </c>
      <c r="J68" s="172">
        <f t="shared" si="6"/>
        <v>2</v>
      </c>
      <c r="K68" s="224" t="str">
        <f t="shared" si="7"/>
        <v/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20.25" thickBot="1">
      <c r="A69" s="66" t="str">
        <f>IF(ISNA(VLOOKUP($C69,BASEIS!$A$2:$G$475,3,FALSE))," ",VLOOKUP($C69,BASEIS!$A$2:$G$475,7,FALSE))</f>
        <v>http://www.bio.uth.gr/</v>
      </c>
      <c r="B69" s="61" t="str">
        <f t="shared" si="4"/>
        <v>i</v>
      </c>
      <c r="C69" s="72">
        <v>284</v>
      </c>
      <c r="D69" s="73" t="str">
        <f>IF(ISNA(VLOOKUP($C69,BASEIS!$A$2:$E$475,3,FALSE))," ",VLOOKUP($C69,BASEIS!$A$2:$E$475,3,FALSE))</f>
        <v>ΒΙΟΧΗΜΕΙΑΣ ΚΑΙ ΒΙΟΤΕΧΝΟΛΟΓΙΑΣ (ΛΑΡΙΣΑ)</v>
      </c>
      <c r="E69" s="74" t="str">
        <f>IF(ISNA(VLOOKUP($C69,BASEIS!$A$2:$E$475,2,FALSE))," ",VLOOKUP($C69,BASEIS!$A$2:$E$475,2,FALSE))</f>
        <v>ΠΑΝΕΠΙΣΤΗΜΙΟ ΘΕΣΣΑΛΙΑΣ</v>
      </c>
      <c r="F69" s="75">
        <f>IF(ISNA(VLOOKUP($C69,BASEIS!$A$2:$E$475,4,FALSE))," ",VLOOKUP($C69,BASEIS!$A$2:$E$475,4,FALSE))</f>
        <v>17840</v>
      </c>
      <c r="G69" s="245">
        <f>IF(ISNA(VLOOKUP($C69,BASEIS!$A$2:$E$475,5,FALSE))," ",VLOOKUP($C69,BASEIS!$A$2:$E$475,5,FALSE))</f>
        <v>17636</v>
      </c>
      <c r="H69" s="64"/>
      <c r="I69" s="71">
        <f t="shared" si="5"/>
        <v>-17636</v>
      </c>
      <c r="J69" s="172">
        <f t="shared" si="6"/>
        <v>2</v>
      </c>
      <c r="K69" s="224" t="str">
        <f t="shared" si="7"/>
        <v/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20.25" thickBot="1">
      <c r="A70" s="66" t="str">
        <f>IF(ISNA(VLOOKUP($C70,BASEIS!$A$2:$G$475,3,FALSE))," ",VLOOKUP($C70,BASEIS!$A$2:$G$475,7,FALSE))</f>
        <v>http://www.chem.auth.gr/</v>
      </c>
      <c r="B70" s="61" t="str">
        <f t="shared" si="4"/>
        <v>i</v>
      </c>
      <c r="C70" s="72">
        <v>265</v>
      </c>
      <c r="D70" s="73" t="str">
        <f>IF(ISNA(VLOOKUP($C70,BASEIS!$A$2:$E$475,3,FALSE))," ",VLOOKUP($C70,BASEIS!$A$2:$E$475,3,FALSE))</f>
        <v>ΧΗΜΕΙΑΣ (ΘΕΣΣΑΛΟΝΙΚΗ)</v>
      </c>
      <c r="E70" s="74" t="str">
        <f>IF(ISNA(VLOOKUP($C70,BASEIS!$A$2:$E$475,2,FALSE))," ",VLOOKUP($C70,BASEIS!$A$2:$E$475,2,FALSE))</f>
        <v>ΑΡΙΣΤΟΤΕΛΕΙΟ ΠΑΝΕΠΙΣΤΗΜΙΟ ΘΕΣΣΑΛΟΝΙΚΗΣ</v>
      </c>
      <c r="F70" s="75">
        <f>IF(ISNA(VLOOKUP($C70,BASEIS!$A$2:$E$475,4,FALSE))," ",VLOOKUP($C70,BASEIS!$A$2:$E$475,4,FALSE))</f>
        <v>16195</v>
      </c>
      <c r="G70" s="245">
        <f>IF(ISNA(VLOOKUP($C70,BASEIS!$A$2:$E$475,5,FALSE))," ",VLOOKUP($C70,BASEIS!$A$2:$E$475,5,FALSE))</f>
        <v>17714</v>
      </c>
      <c r="H70" s="64"/>
      <c r="I70" s="71">
        <f t="shared" si="5"/>
        <v>-17714</v>
      </c>
      <c r="J70" s="172">
        <f t="shared" si="6"/>
        <v>2</v>
      </c>
      <c r="K70" s="224" t="str">
        <f t="shared" si="7"/>
        <v/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20.25" thickBot="1">
      <c r="A71" s="66" t="str">
        <f>IF(ISNA(VLOOKUP($C71,BASEIS!$A$2:$G$475,3,FALSE))," ",VLOOKUP($C71,BASEIS!$A$2:$G$475,7,FALSE))</f>
        <v>http://www.mbg.duth.gr/</v>
      </c>
      <c r="B71" s="61" t="str">
        <f t="shared" si="4"/>
        <v>i</v>
      </c>
      <c r="C71" s="72">
        <v>290</v>
      </c>
      <c r="D71" s="73" t="str">
        <f>IF(ISNA(VLOOKUP($C71,BASEIS!$A$2:$E$475,3,FALSE))," ",VLOOKUP($C71,BASEIS!$A$2:$E$475,3,FALSE))</f>
        <v>ΜΟΡΙΑΚΗΣ ΒΙΟΛΟΓΙΑΣ ΚΑΙ ΓΕΝΕΤΙΚΗΣ (ΑΛΕΞΑΝΔΡΟΥΠΟΛΗ)</v>
      </c>
      <c r="E71" s="74" t="str">
        <f>IF(ISNA(VLOOKUP($C71,BASEIS!$A$2:$E$475,2,FALSE))," ",VLOOKUP($C71,BASEIS!$A$2:$E$475,2,FALSE))</f>
        <v>ΔΗΜΟΚΡΙΤΕΙΟ ΠΑΝΕΠΙΣΤΗΜΙΟ ΘΡΑΚΗΣ</v>
      </c>
      <c r="F71" s="75">
        <f>IF(ISNA(VLOOKUP($C71,BASEIS!$A$2:$E$475,4,FALSE))," ",VLOOKUP($C71,BASEIS!$A$2:$E$475,4,FALSE))</f>
        <v>18003</v>
      </c>
      <c r="G71" s="245">
        <f>IF(ISNA(VLOOKUP($C71,BASEIS!$A$2:$E$475,5,FALSE))," ",VLOOKUP($C71,BASEIS!$A$2:$E$475,5,FALSE))</f>
        <v>17855</v>
      </c>
      <c r="H71" s="64"/>
      <c r="I71" s="71">
        <f t="shared" si="5"/>
        <v>-17855</v>
      </c>
      <c r="J71" s="172">
        <f t="shared" si="6"/>
        <v>2</v>
      </c>
      <c r="K71" s="224" t="str">
        <f t="shared" si="7"/>
        <v/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20.25" thickBot="1">
      <c r="A72" s="66" t="str">
        <f>IF(ISNA(VLOOKUP($C72,BASEIS!$A$2:$G$475,3,FALSE))," ",VLOOKUP($C72,BASEIS!$A$2:$G$475,7,FALSE))</f>
        <v>https://www.biology.uoc.gr/</v>
      </c>
      <c r="B72" s="61" t="str">
        <f t="shared" si="4"/>
        <v>i</v>
      </c>
      <c r="C72" s="72">
        <v>282</v>
      </c>
      <c r="D72" s="73" t="str">
        <f>IF(ISNA(VLOOKUP($C72,BASEIS!$A$2:$E$475,3,FALSE))," ",VLOOKUP($C72,BASEIS!$A$2:$E$475,3,FALSE))</f>
        <v>ΒΙΟΛΟΓΙΑΣ (ΗΡΑΚΛΕΙΟ)</v>
      </c>
      <c r="E72" s="74" t="str">
        <f>IF(ISNA(VLOOKUP($C72,BASEIS!$A$2:$E$475,2,FALSE))," ",VLOOKUP($C72,BASEIS!$A$2:$E$475,2,FALSE))</f>
        <v>ΠΑΝΕΠΙΣΤΗΜΙΟ ΚΡΗΤΗΣ</v>
      </c>
      <c r="F72" s="75">
        <f>IF(ISNA(VLOOKUP($C72,BASEIS!$A$2:$E$475,4,FALSE))," ",VLOOKUP($C72,BASEIS!$A$2:$E$475,4,FALSE))</f>
        <v>18063</v>
      </c>
      <c r="G72" s="245">
        <f>IF(ISNA(VLOOKUP($C72,BASEIS!$A$2:$E$475,5,FALSE))," ",VLOOKUP($C72,BASEIS!$A$2:$E$475,5,FALSE))</f>
        <v>17910</v>
      </c>
      <c r="H72" s="64"/>
      <c r="I72" s="71">
        <f t="shared" si="5"/>
        <v>-17910</v>
      </c>
      <c r="J72" s="172">
        <f t="shared" si="6"/>
        <v>2</v>
      </c>
      <c r="K72" s="224" t="str">
        <f t="shared" si="7"/>
        <v/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20.25" thickBot="1">
      <c r="A73" s="66" t="str">
        <f>IF(ISNA(VLOOKUP($C73,BASEIS!$A$2:$G$475,3,FALSE))," ",VLOOKUP($C73,BASEIS!$A$2:$G$475,7,FALSE))</f>
        <v>http://www.ddns.hua.gr/</v>
      </c>
      <c r="B73" s="61" t="str">
        <f t="shared" si="4"/>
        <v>i</v>
      </c>
      <c r="C73" s="72">
        <v>294</v>
      </c>
      <c r="D73" s="73" t="str">
        <f>IF(ISNA(VLOOKUP($C73,BASEIS!$A$2:$E$475,3,FALSE))," ",VLOOKUP($C73,BASEIS!$A$2:$E$475,3,FALSE))</f>
        <v>ΕΠΙΣΤΗΜΗΣ ΔΙΑΙΤΟΛΟΓΙΑΣ ΚΑΙ ΔΙΑΤΡΟΦΗΣ (ΑΘΗΝΑ)</v>
      </c>
      <c r="E73" s="74" t="str">
        <f>IF(ISNA(VLOOKUP($C73,BASEIS!$A$2:$E$475,2,FALSE))," ",VLOOKUP($C73,BASEIS!$A$2:$E$475,2,FALSE))</f>
        <v>ΧΑΡΟΚΟΠΕΙΟ ΠΑΝΕΠΙΣΤΗΜΙΟ</v>
      </c>
      <c r="F73" s="75">
        <f>IF(ISNA(VLOOKUP($C73,BASEIS!$A$2:$E$475,4,FALSE))," ",VLOOKUP($C73,BASEIS!$A$2:$E$475,4,FALSE))</f>
        <v>18098</v>
      </c>
      <c r="G73" s="245">
        <f>IF(ISNA(VLOOKUP($C73,BASEIS!$A$2:$E$475,5,FALSE))," ",VLOOKUP($C73,BASEIS!$A$2:$E$475,5,FALSE))</f>
        <v>17937</v>
      </c>
      <c r="H73" s="64"/>
      <c r="I73" s="71">
        <f t="shared" si="5"/>
        <v>-17937</v>
      </c>
      <c r="J73" s="172">
        <f t="shared" si="6"/>
        <v>2</v>
      </c>
      <c r="K73" s="224" t="str">
        <f t="shared" si="7"/>
        <v/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20.25" thickBot="1">
      <c r="A74" s="66" t="str">
        <f>IF(ISNA(VLOOKUP($C74,BASEIS!$A$2:$G$475,3,FALSE))," ",VLOOKUP($C74,BASEIS!$A$2:$G$475,7,FALSE))</f>
        <v>http://www.biology.upatras.gr/</v>
      </c>
      <c r="B74" s="61" t="str">
        <f t="shared" si="4"/>
        <v>i</v>
      </c>
      <c r="C74" s="72">
        <v>281</v>
      </c>
      <c r="D74" s="73" t="str">
        <f>IF(ISNA(VLOOKUP($C74,BASEIS!$A$2:$E$475,3,FALSE))," ",VLOOKUP($C74,BASEIS!$A$2:$E$475,3,FALSE))</f>
        <v>ΒΙΟΛΟΓΙΑΣ (ΠΑΤΡΑ)</v>
      </c>
      <c r="E74" s="74" t="str">
        <f>IF(ISNA(VLOOKUP($C74,BASEIS!$A$2:$E$475,2,FALSE))," ",VLOOKUP($C74,BASEIS!$A$2:$E$475,2,FALSE))</f>
        <v>ΠΑΝΕΠΙΣΤΗΜΙΟ ΠΑΤΡΩΝ</v>
      </c>
      <c r="F74" s="75">
        <f>IF(ISNA(VLOOKUP($C74,BASEIS!$A$2:$E$475,4,FALSE))," ",VLOOKUP($C74,BASEIS!$A$2:$E$475,4,FALSE))</f>
        <v>18107</v>
      </c>
      <c r="G74" s="245">
        <f>IF(ISNA(VLOOKUP($C74,BASEIS!$A$2:$E$475,5,FALSE))," ",VLOOKUP($C74,BASEIS!$A$2:$E$475,5,FALSE))</f>
        <v>17974</v>
      </c>
      <c r="H74" s="64"/>
      <c r="I74" s="71">
        <f t="shared" si="5"/>
        <v>-17974</v>
      </c>
      <c r="J74" s="172">
        <f t="shared" si="6"/>
        <v>2</v>
      </c>
      <c r="K74" s="224" t="str">
        <f t="shared" si="7"/>
        <v/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20.25" thickBot="1">
      <c r="A75" s="66" t="str">
        <f>IF(ISNA(VLOOKUP($C75,BASEIS!$A$2:$G$475,3,FALSE))," ",VLOOKUP($C75,BASEIS!$A$2:$G$475,7,FALSE))</f>
        <v>http://www.chem.uoa.gr/</v>
      </c>
      <c r="B75" s="61" t="str">
        <f t="shared" si="4"/>
        <v>i</v>
      </c>
      <c r="C75" s="72">
        <v>263</v>
      </c>
      <c r="D75" s="73" t="str">
        <f>IF(ISNA(VLOOKUP($C75,BASEIS!$A$2:$E$475,3,FALSE))," ",VLOOKUP($C75,BASEIS!$A$2:$E$475,3,FALSE))</f>
        <v>ΧΗΜΕΙΑΣ (ΑΘΗΝΑ)</v>
      </c>
      <c r="E75" s="74" t="str">
        <f>IF(ISNA(VLOOKUP($C75,BASEIS!$A$2:$E$475,2,FALSE))," ",VLOOKUP($C75,BASEIS!$A$2:$E$475,2,FALSE))</f>
        <v>ΕΘΝΙΚΟ &amp; ΚΑΠΟΔΙΣΤΡΙΑΚΟ ΠΑΝΕΠΙΣΤΗΜΙΟ ΑΘΗΝΩΝ</v>
      </c>
      <c r="F75" s="75">
        <f>IF(ISNA(VLOOKUP($C75,BASEIS!$A$2:$E$475,4,FALSE))," ",VLOOKUP($C75,BASEIS!$A$2:$E$475,4,FALSE))</f>
        <v>17011</v>
      </c>
      <c r="G75" s="245">
        <f>IF(ISNA(VLOOKUP($C75,BASEIS!$A$2:$E$475,5,FALSE))," ",VLOOKUP($C75,BASEIS!$A$2:$E$475,5,FALSE))</f>
        <v>17983</v>
      </c>
      <c r="H75" s="64"/>
      <c r="I75" s="71">
        <f t="shared" si="5"/>
        <v>-17983</v>
      </c>
      <c r="J75" s="172">
        <f t="shared" si="6"/>
        <v>2</v>
      </c>
      <c r="K75" s="224" t="str">
        <f t="shared" si="7"/>
        <v/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20.25" thickBot="1">
      <c r="A76" s="66" t="str">
        <f>IF(ISNA(VLOOKUP($C76,BASEIS!$A$2:$G$475,3,FALSE))," ",VLOOKUP($C76,BASEIS!$A$2:$G$475,7,FALSE))</f>
        <v>http://www.vet.uth.gr/</v>
      </c>
      <c r="B76" s="61" t="str">
        <f t="shared" si="4"/>
        <v>i</v>
      </c>
      <c r="C76" s="72">
        <v>308</v>
      </c>
      <c r="D76" s="73" t="str">
        <f>IF(ISNA(VLOOKUP($C76,BASEIS!$A$2:$E$475,3,FALSE))," ",VLOOKUP($C76,BASEIS!$A$2:$E$475,3,FALSE))</f>
        <v>ΚΤΗΝΙΑΤΡΙΚΗΣ (ΚΑΡΔΙΤΣΑ)</v>
      </c>
      <c r="E76" s="74" t="str">
        <f>IF(ISNA(VLOOKUP($C76,BASEIS!$A$2:$E$475,2,FALSE))," ",VLOOKUP($C76,BASEIS!$A$2:$E$475,2,FALSE))</f>
        <v>ΠΑΝΕΠΙΣΤΗΜΙΟ ΘΕΣΣΑΛΙΑΣ</v>
      </c>
      <c r="F76" s="75">
        <f>IF(ISNA(VLOOKUP($C76,BASEIS!$A$2:$E$475,4,FALSE))," ",VLOOKUP($C76,BASEIS!$A$2:$E$475,4,FALSE))</f>
        <v>18198</v>
      </c>
      <c r="G76" s="245">
        <f>IF(ISNA(VLOOKUP($C76,BASEIS!$A$2:$E$475,5,FALSE))," ",VLOOKUP($C76,BASEIS!$A$2:$E$475,5,FALSE))</f>
        <v>18200</v>
      </c>
      <c r="H76" s="64"/>
      <c r="I76" s="71">
        <f t="shared" si="5"/>
        <v>-18200</v>
      </c>
      <c r="J76" s="172">
        <f t="shared" si="6"/>
        <v>2</v>
      </c>
      <c r="K76" s="224" t="str">
        <f t="shared" si="7"/>
        <v/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20.25" thickBot="1">
      <c r="A77" s="66" t="str">
        <f>IF(ISNA(VLOOKUP($C77,BASEIS!$A$2:$G$475,3,FALSE))," ",VLOOKUP($C77,BASEIS!$A$2:$G$475,7,FALSE))</f>
        <v>http://www.bio.auth.gr/</v>
      </c>
      <c r="B77" s="61" t="str">
        <f t="shared" si="4"/>
        <v>i</v>
      </c>
      <c r="C77" s="72">
        <v>279</v>
      </c>
      <c r="D77" s="73" t="str">
        <f>IF(ISNA(VLOOKUP($C77,BASEIS!$A$2:$E$475,3,FALSE))," ",VLOOKUP($C77,BASEIS!$A$2:$E$475,3,FALSE))</f>
        <v>ΒΙΟΛΟΓΙΑΣ (ΘΕΣΣΑΛΟΝΙΚΗ)</v>
      </c>
      <c r="E77" s="74" t="str">
        <f>IF(ISNA(VLOOKUP($C77,BASEIS!$A$2:$E$475,2,FALSE))," ",VLOOKUP($C77,BASEIS!$A$2:$E$475,2,FALSE))</f>
        <v>ΑΡΙΣΤΟΤΕΛΕΙΟ ΠΑΝΕΠΙΣΤΗΜΙΟ ΘΕΣΣΑΛΟΝΙΚΗΣ</v>
      </c>
      <c r="F77" s="75">
        <f>IF(ISNA(VLOOKUP($C77,BASEIS!$A$2:$E$475,4,FALSE))," ",VLOOKUP($C77,BASEIS!$A$2:$E$475,4,FALSE))</f>
        <v>18246</v>
      </c>
      <c r="G77" s="245">
        <f>IF(ISNA(VLOOKUP($C77,BASEIS!$A$2:$E$475,5,FALSE))," ",VLOOKUP($C77,BASEIS!$A$2:$E$475,5,FALSE))</f>
        <v>18205</v>
      </c>
      <c r="H77" s="64"/>
      <c r="I77" s="71">
        <f t="shared" si="5"/>
        <v>-18205</v>
      </c>
      <c r="J77" s="172">
        <f t="shared" si="6"/>
        <v>2</v>
      </c>
      <c r="K77" s="224" t="str">
        <f t="shared" si="7"/>
        <v/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20.25" thickBot="1">
      <c r="A78" s="66" t="str">
        <f>IF(ISNA(VLOOKUP($C78,BASEIS!$A$2:$G$475,3,FALSE))," ",VLOOKUP($C78,BASEIS!$A$2:$G$475,7,FALSE))</f>
        <v>http://www.biol.uoa.gr</v>
      </c>
      <c r="B78" s="61" t="str">
        <f t="shared" si="4"/>
        <v>i</v>
      </c>
      <c r="C78" s="72">
        <v>277</v>
      </c>
      <c r="D78" s="73" t="str">
        <f>IF(ISNA(VLOOKUP($C78,BASEIS!$A$2:$E$475,3,FALSE))," ",VLOOKUP($C78,BASEIS!$A$2:$E$475,3,FALSE))</f>
        <v>ΒΙΟΛΟΓΙΑΣ (ΑΘΗΝΑ)</v>
      </c>
      <c r="E78" s="74" t="str">
        <f>IF(ISNA(VLOOKUP($C78,BASEIS!$A$2:$E$475,2,FALSE))," ",VLOOKUP($C78,BASEIS!$A$2:$E$475,2,FALSE))</f>
        <v>ΕΘΝΙΚΟ &amp; ΚΑΠΟΔΙΣΤΡΙΑΚΟ ΠΑΝΕΠΙΣΤΗΜΙΟ ΑΘΗΝΩΝ</v>
      </c>
      <c r="F78" s="75">
        <f>IF(ISNA(VLOOKUP($C78,BASEIS!$A$2:$E$475,4,FALSE))," ",VLOOKUP($C78,BASEIS!$A$2:$E$475,4,FALSE))</f>
        <v>18335</v>
      </c>
      <c r="G78" s="245">
        <f>IF(ISNA(VLOOKUP($C78,BASEIS!$A$2:$E$475,5,FALSE))," ",VLOOKUP($C78,BASEIS!$A$2:$E$475,5,FALSE))</f>
        <v>18335</v>
      </c>
      <c r="H78" s="64"/>
      <c r="I78" s="71">
        <f t="shared" si="5"/>
        <v>-18335</v>
      </c>
      <c r="J78" s="172">
        <f t="shared" si="6"/>
        <v>2</v>
      </c>
      <c r="K78" s="224" t="str">
        <f t="shared" si="7"/>
        <v/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20.25" thickBot="1">
      <c r="A79" s="66" t="str">
        <f>IF(ISNA(VLOOKUP($C79,BASEIS!$A$2:$G$475,3,FALSE))," ",VLOOKUP($C79,BASEIS!$A$2:$G$475,7,FALSE))</f>
        <v>http://www.pharmacy.upatras.gr/</v>
      </c>
      <c r="B79" s="61" t="str">
        <f t="shared" si="4"/>
        <v>i</v>
      </c>
      <c r="C79" s="72">
        <v>293</v>
      </c>
      <c r="D79" s="73" t="str">
        <f>IF(ISNA(VLOOKUP($C79,BASEIS!$A$2:$E$475,3,FALSE))," ",VLOOKUP($C79,BASEIS!$A$2:$E$475,3,FALSE))</f>
        <v>ΦΑΡΜΑΚΕΥΤΙΚΗΣ (ΠΑΤΡΑ)</v>
      </c>
      <c r="E79" s="74" t="str">
        <f>IF(ISNA(VLOOKUP($C79,BASEIS!$A$2:$E$475,2,FALSE))," ",VLOOKUP($C79,BASEIS!$A$2:$E$475,2,FALSE))</f>
        <v>ΠΑΝΕΠΙΣΤΗΜΙΟ ΠΑΤΡΩΝ</v>
      </c>
      <c r="F79" s="75">
        <f>IF(ISNA(VLOOKUP($C79,BASEIS!$A$2:$E$475,4,FALSE))," ",VLOOKUP($C79,BASEIS!$A$2:$E$475,4,FALSE))</f>
        <v>18351</v>
      </c>
      <c r="G79" s="245">
        <f>IF(ISNA(VLOOKUP($C79,BASEIS!$A$2:$E$475,5,FALSE))," ",VLOOKUP($C79,BASEIS!$A$2:$E$475,5,FALSE))</f>
        <v>18352</v>
      </c>
      <c r="H79" s="64"/>
      <c r="I79" s="71">
        <f t="shared" si="5"/>
        <v>-18352</v>
      </c>
      <c r="J79" s="172">
        <f t="shared" si="6"/>
        <v>2</v>
      </c>
      <c r="K79" s="224" t="str">
        <f t="shared" si="7"/>
        <v/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20.25" thickBot="1">
      <c r="A80" s="66" t="str">
        <f>IF(ISNA(VLOOKUP($C80,BASEIS!$A$2:$G$475,3,FALSE))," ",VLOOKUP($C80,BASEIS!$A$2:$G$475,7,FALSE))</f>
        <v>http://www.vet.auth.gr</v>
      </c>
      <c r="B80" s="61" t="str">
        <f t="shared" si="4"/>
        <v>i</v>
      </c>
      <c r="C80" s="72">
        <v>307</v>
      </c>
      <c r="D80" s="73" t="str">
        <f>IF(ISNA(VLOOKUP($C80,BASEIS!$A$2:$E$475,3,FALSE))," ",VLOOKUP($C80,BASEIS!$A$2:$E$475,3,FALSE))</f>
        <v>ΚΤΗΝΙΑΤΡΙΚΗΣ (ΘΕΣΣΑΛΟΝΙΚΗ)</v>
      </c>
      <c r="E80" s="74" t="str">
        <f>IF(ISNA(VLOOKUP($C80,BASEIS!$A$2:$E$475,2,FALSE))," ",VLOOKUP($C80,BASEIS!$A$2:$E$475,2,FALSE))</f>
        <v>ΑΡΙΣΤΟΤΕΛΕΙΟ ΠΑΝΕΠΙΣΤΗΜΙΟ ΘΕΣΣΑΛΟΝΙΚΗΣ</v>
      </c>
      <c r="F80" s="75">
        <f>IF(ISNA(VLOOKUP($C80,BASEIS!$A$2:$E$475,4,FALSE))," ",VLOOKUP($C80,BASEIS!$A$2:$E$475,4,FALSE))</f>
        <v>18388</v>
      </c>
      <c r="G80" s="245">
        <f>IF(ISNA(VLOOKUP($C80,BASEIS!$A$2:$E$475,5,FALSE))," ",VLOOKUP($C80,BASEIS!$A$2:$E$475,5,FALSE))</f>
        <v>18413</v>
      </c>
      <c r="H80" s="64"/>
      <c r="I80" s="71">
        <f t="shared" si="5"/>
        <v>-18413</v>
      </c>
      <c r="J80" s="172">
        <f t="shared" si="6"/>
        <v>2</v>
      </c>
      <c r="K80" s="224" t="str">
        <f t="shared" si="7"/>
        <v/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20.25" thickBot="1">
      <c r="A81" s="66" t="str">
        <f>IF(ISNA(VLOOKUP($C81,BASEIS!$A$2:$G$475,3,FALSE))," ",VLOOKUP($C81,BASEIS!$A$2:$G$475,7,FALSE))</f>
        <v>http://www.pharm.auth.gr/</v>
      </c>
      <c r="B81" s="61" t="str">
        <f t="shared" si="4"/>
        <v>i</v>
      </c>
      <c r="C81" s="72">
        <v>291</v>
      </c>
      <c r="D81" s="73" t="str">
        <f>IF(ISNA(VLOOKUP($C81,BASEIS!$A$2:$E$475,3,FALSE))," ",VLOOKUP($C81,BASEIS!$A$2:$E$475,3,FALSE))</f>
        <v>ΦΑΡΜΑΚΕΥΤΙΚΗΣ (ΘΕΣΣΑΛΟΝΙΚΗ)</v>
      </c>
      <c r="E81" s="74" t="str">
        <f>IF(ISNA(VLOOKUP($C81,BASEIS!$A$2:$E$475,2,FALSE))," ",VLOOKUP($C81,BASEIS!$A$2:$E$475,2,FALSE))</f>
        <v>ΑΡΙΣΤΟΤΕΛΕΙΟ ΠΑΝΕΠΙΣΤΗΜΙΟ ΘΕΣΣΑΛΟΝΙΚΗΣ</v>
      </c>
      <c r="F81" s="75">
        <f>IF(ISNA(VLOOKUP($C81,BASEIS!$A$2:$E$475,4,FALSE))," ",VLOOKUP($C81,BASEIS!$A$2:$E$475,4,FALSE))</f>
        <v>18477</v>
      </c>
      <c r="G81" s="245">
        <f>IF(ISNA(VLOOKUP($C81,BASEIS!$A$2:$E$475,5,FALSE))," ",VLOOKUP($C81,BASEIS!$A$2:$E$475,5,FALSE))</f>
        <v>18480</v>
      </c>
      <c r="H81" s="64"/>
      <c r="I81" s="71">
        <f t="shared" si="5"/>
        <v>-18480</v>
      </c>
      <c r="J81" s="172">
        <f t="shared" si="6"/>
        <v>2</v>
      </c>
      <c r="K81" s="224" t="str">
        <f t="shared" si="7"/>
        <v/>
      </c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20.25" thickBot="1">
      <c r="A82" s="66" t="str">
        <f>IF(ISNA(VLOOKUP($C82,BASEIS!$A$2:$G$475,3,FALSE))," ",VLOOKUP($C82,BASEIS!$A$2:$G$475,7,FALSE))</f>
        <v>http://www.pharm.uoa.gr/</v>
      </c>
      <c r="B82" s="61" t="str">
        <f t="shared" si="4"/>
        <v>i</v>
      </c>
      <c r="C82" s="72">
        <v>289</v>
      </c>
      <c r="D82" s="73" t="str">
        <f>IF(ISNA(VLOOKUP($C82,BASEIS!$A$2:$E$475,3,FALSE))," ",VLOOKUP($C82,BASEIS!$A$2:$E$475,3,FALSE))</f>
        <v>ΦΑΡΜΑΚΕΥΤΙΚΗΣ (ΑΘΗΝΑ)</v>
      </c>
      <c r="E82" s="74" t="str">
        <f>IF(ISNA(VLOOKUP($C82,BASEIS!$A$2:$E$475,2,FALSE))," ",VLOOKUP($C82,BASEIS!$A$2:$E$475,2,FALSE))</f>
        <v>ΕΘΝΙΚΟ &amp; ΚΑΠΟΔΙΣΤΡΙΑΚΟ ΠΑΝΕΠΙΣΤΗΜΙΟ ΑΘΗΝΩΝ</v>
      </c>
      <c r="F82" s="75">
        <f>IF(ISNA(VLOOKUP($C82,BASEIS!$A$2:$E$475,4,FALSE))," ",VLOOKUP($C82,BASEIS!$A$2:$E$475,4,FALSE))</f>
        <v>18460</v>
      </c>
      <c r="G82" s="245">
        <f>IF(ISNA(VLOOKUP($C82,BASEIS!$A$2:$E$475,5,FALSE))," ",VLOOKUP($C82,BASEIS!$A$2:$E$475,5,FALSE))</f>
        <v>18499</v>
      </c>
      <c r="H82" s="64"/>
      <c r="I82" s="71">
        <f t="shared" si="5"/>
        <v>-18499</v>
      </c>
      <c r="J82" s="172">
        <f t="shared" si="6"/>
        <v>2</v>
      </c>
      <c r="K82" s="224" t="str">
        <f t="shared" si="7"/>
        <v/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20.25" thickBot="1">
      <c r="A83" s="66" t="str">
        <f>IF(ISNA(VLOOKUP($C83,BASEIS!$A$2:$G$475,3,FALSE))," ",VLOOKUP($C83,BASEIS!$A$2:$G$475,7,FALSE))</f>
        <v>http://www.dent.auth.gr/index.php</v>
      </c>
      <c r="B83" s="61" t="str">
        <f t="shared" si="4"/>
        <v>i</v>
      </c>
      <c r="C83" s="72">
        <v>305</v>
      </c>
      <c r="D83" s="73" t="str">
        <f>IF(ISNA(VLOOKUP($C83,BASEIS!$A$2:$E$475,3,FALSE))," ",VLOOKUP($C83,BASEIS!$A$2:$E$475,3,FALSE))</f>
        <v>ΟΔΟΝΤΙΑΤΡΙΚΗΣ (ΘΕΣΣΑΛΟΝΙΚΗ)</v>
      </c>
      <c r="E83" s="74" t="str">
        <f>IF(ISNA(VLOOKUP($C83,BASEIS!$A$2:$E$475,2,FALSE))," ",VLOOKUP($C83,BASEIS!$A$2:$E$475,2,FALSE))</f>
        <v>ΑΡΙΣΤΟΤΕΛΕΙΟ ΠΑΝΕΠΙΣΤΗΜΙΟ ΘΕΣΣΑΛΟΝΙΚΗΣ</v>
      </c>
      <c r="F83" s="75">
        <f>IF(ISNA(VLOOKUP($C83,BASEIS!$A$2:$E$475,4,FALSE))," ",VLOOKUP($C83,BASEIS!$A$2:$E$475,4,FALSE))</f>
        <v>18570</v>
      </c>
      <c r="G83" s="245">
        <f>IF(ISNA(VLOOKUP($C83,BASEIS!$A$2:$E$475,5,FALSE))," ",VLOOKUP($C83,BASEIS!$A$2:$E$475,5,FALSE))</f>
        <v>18625</v>
      </c>
      <c r="H83" s="64"/>
      <c r="I83" s="71">
        <f t="shared" si="5"/>
        <v>-18625</v>
      </c>
      <c r="J83" s="172">
        <f t="shared" si="6"/>
        <v>2</v>
      </c>
      <c r="K83" s="224" t="str">
        <f t="shared" si="7"/>
        <v/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20.25" thickBot="1">
      <c r="A84" s="66" t="str">
        <f>IF(ISNA(VLOOKUP($C84,BASEIS!$A$2:$G$475,3,FALSE))," ",VLOOKUP($C84,BASEIS!$A$2:$G$475,7,FALSE))</f>
        <v>http://www.dent.uoa.gr/</v>
      </c>
      <c r="B84" s="61" t="str">
        <f t="shared" si="4"/>
        <v>i</v>
      </c>
      <c r="C84" s="72">
        <v>303</v>
      </c>
      <c r="D84" s="73" t="str">
        <f>IF(ISNA(VLOOKUP($C84,BASEIS!$A$2:$E$475,3,FALSE))," ",VLOOKUP($C84,BASEIS!$A$2:$E$475,3,FALSE))</f>
        <v>ΟΔΟΝΤΙΑΤΡΙΚΗΣ (ΑΘΗΝΑ)</v>
      </c>
      <c r="E84" s="74" t="str">
        <f>IF(ISNA(VLOOKUP($C84,BASEIS!$A$2:$E$475,2,FALSE))," ",VLOOKUP($C84,BASEIS!$A$2:$E$475,2,FALSE))</f>
        <v>ΕΘΝΙΚΟ &amp; ΚΑΠΟΔΙΣΤΡΙΑΚΟ ΠΑΝΕΠΙΣΤΗΜΙΟ ΑΘΗΝΩΝ</v>
      </c>
      <c r="F84" s="75">
        <f>IF(ISNA(VLOOKUP($C84,BASEIS!$A$2:$E$475,4,FALSE))," ",VLOOKUP($C84,BASEIS!$A$2:$E$475,4,FALSE))</f>
        <v>18580</v>
      </c>
      <c r="G84" s="245">
        <f>IF(ISNA(VLOOKUP($C84,BASEIS!$A$2:$E$475,5,FALSE))," ",VLOOKUP($C84,BASEIS!$A$2:$E$475,5,FALSE))</f>
        <v>18640</v>
      </c>
      <c r="H84" s="64"/>
      <c r="I84" s="71">
        <f t="shared" si="5"/>
        <v>-18640</v>
      </c>
      <c r="J84" s="172">
        <f t="shared" si="6"/>
        <v>2</v>
      </c>
      <c r="K84" s="224" t="str">
        <f t="shared" si="7"/>
        <v/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20.25" thickBot="1">
      <c r="A85" s="66" t="str">
        <f>IF(ISNA(VLOOKUP($C85,BASEIS!$A$2:$G$475,3,FALSE))," ",VLOOKUP($C85,BASEIS!$A$2:$G$475,7,FALSE))</f>
        <v>http://www.med.duth.gr/</v>
      </c>
      <c r="B85" s="61" t="str">
        <f t="shared" si="4"/>
        <v>i</v>
      </c>
      <c r="C85" s="72">
        <v>302</v>
      </c>
      <c r="D85" s="73" t="str">
        <f>IF(ISNA(VLOOKUP($C85,BASEIS!$A$2:$E$475,3,FALSE))," ",VLOOKUP($C85,BASEIS!$A$2:$E$475,3,FALSE))</f>
        <v>ΙΑΤΡΙΚΗΣ (ΑΛΕΞΑΝΔΡΟΥΠΟΛΗ)</v>
      </c>
      <c r="E85" s="74" t="str">
        <f>IF(ISNA(VLOOKUP($C85,BASEIS!$A$2:$E$475,2,FALSE))," ",VLOOKUP($C85,BASEIS!$A$2:$E$475,2,FALSE))</f>
        <v>ΔΗΜΟΚΡΙΤΕΙΟ ΠΑΝΕΠΙΣΤΗΜΙΟ ΘΡΑΚΗΣ</v>
      </c>
      <c r="F85" s="75">
        <f>IF(ISNA(VLOOKUP($C85,BASEIS!$A$2:$E$475,4,FALSE))," ",VLOOKUP($C85,BASEIS!$A$2:$E$475,4,FALSE))</f>
        <v>18648</v>
      </c>
      <c r="G85" s="245">
        <f>IF(ISNA(VLOOKUP($C85,BASEIS!$A$2:$E$475,5,FALSE))," ",VLOOKUP($C85,BASEIS!$A$2:$E$475,5,FALSE))</f>
        <v>18713</v>
      </c>
      <c r="H85" s="64"/>
      <c r="I85" s="71">
        <f t="shared" si="5"/>
        <v>-18713</v>
      </c>
      <c r="J85" s="172">
        <f t="shared" si="6"/>
        <v>2</v>
      </c>
      <c r="K85" s="224" t="str">
        <f t="shared" si="7"/>
        <v/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20.25" thickBot="1">
      <c r="A86" s="66" t="str">
        <f>IF(ISNA(VLOOKUP($C86,BASEIS!$A$2:$G$475,3,FALSE))," ",VLOOKUP($C86,BASEIS!$A$2:$G$475,7,FALSE))</f>
        <v>http://www.med.uoc.gr</v>
      </c>
      <c r="B86" s="61" t="str">
        <f t="shared" si="4"/>
        <v>i</v>
      </c>
      <c r="C86" s="72">
        <v>304</v>
      </c>
      <c r="D86" s="73" t="str">
        <f>IF(ISNA(VLOOKUP($C86,BASEIS!$A$2:$E$475,3,FALSE))," ",VLOOKUP($C86,BASEIS!$A$2:$E$475,3,FALSE))</f>
        <v>ΙΑΤΡΙΚΗΣ (ΗΡΑΚΛΕΙΟ)</v>
      </c>
      <c r="E86" s="74" t="str">
        <f>IF(ISNA(VLOOKUP($C86,BASEIS!$A$2:$E$475,2,FALSE))," ",VLOOKUP($C86,BASEIS!$A$2:$E$475,2,FALSE))</f>
        <v>ΠΑΝΕΠΙΣΤΗΜΙΟ ΚΡΗΤΗΣ</v>
      </c>
      <c r="F86" s="75">
        <f>IF(ISNA(VLOOKUP($C86,BASEIS!$A$2:$E$475,4,FALSE))," ",VLOOKUP($C86,BASEIS!$A$2:$E$475,4,FALSE))</f>
        <v>18709</v>
      </c>
      <c r="G86" s="245">
        <f>IF(ISNA(VLOOKUP($C86,BASEIS!$A$2:$E$475,5,FALSE))," ",VLOOKUP($C86,BASEIS!$A$2:$E$475,5,FALSE))</f>
        <v>18786</v>
      </c>
      <c r="H86" s="64"/>
      <c r="I86" s="71">
        <f t="shared" si="5"/>
        <v>-18786</v>
      </c>
      <c r="J86" s="172">
        <f t="shared" si="6"/>
        <v>2</v>
      </c>
      <c r="K86" s="224" t="str">
        <f t="shared" si="7"/>
        <v/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20.25" thickBot="1">
      <c r="A87" s="66" t="str">
        <f>IF(ISNA(VLOOKUP($C87,BASEIS!$A$2:$G$475,3,FALSE))," ",VLOOKUP($C87,BASEIS!$A$2:$G$475,7,FALSE))</f>
        <v>http://www.med.uth.gr/</v>
      </c>
      <c r="B87" s="61" t="str">
        <f t="shared" ref="B87:B91" si="8">HYPERLINK(A87,"i")</f>
        <v>i</v>
      </c>
      <c r="C87" s="72">
        <v>300</v>
      </c>
      <c r="D87" s="73" t="str">
        <f>IF(ISNA(VLOOKUP($C87,BASEIS!$A$2:$E$475,3,FALSE))," ",VLOOKUP($C87,BASEIS!$A$2:$E$475,3,FALSE))</f>
        <v>ΙΑΤΡΙΚΗΣ (ΛΑΡΙΣΑ)</v>
      </c>
      <c r="E87" s="74" t="str">
        <f>IF(ISNA(VLOOKUP($C87,BASEIS!$A$2:$E$475,2,FALSE))," ",VLOOKUP($C87,BASEIS!$A$2:$E$475,2,FALSE))</f>
        <v>ΠΑΝΕΠΙΣΤΗΜΙΟ ΘΕΣΣΑΛΙΑΣ</v>
      </c>
      <c r="F87" s="75">
        <f>IF(ISNA(VLOOKUP($C87,BASEIS!$A$2:$E$475,4,FALSE))," ",VLOOKUP($C87,BASEIS!$A$2:$E$475,4,FALSE))</f>
        <v>18745</v>
      </c>
      <c r="G87" s="245">
        <f>IF(ISNA(VLOOKUP($C87,BASEIS!$A$2:$E$475,5,FALSE))," ",VLOOKUP($C87,BASEIS!$A$2:$E$475,5,FALSE))</f>
        <v>18803</v>
      </c>
      <c r="H87" s="64"/>
      <c r="I87" s="71">
        <f t="shared" si="5"/>
        <v>-18803</v>
      </c>
      <c r="J87" s="172">
        <f t="shared" ref="J87:J91" si="9">IF(I87&gt;=0,1,2)</f>
        <v>2</v>
      </c>
      <c r="K87" s="224" t="str">
        <f t="shared" si="7"/>
        <v/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20.25" thickBot="1">
      <c r="A88" s="66" t="str">
        <f>IF(ISNA(VLOOKUP($C88,BASEIS!$A$2:$G$475,3,FALSE))," ",VLOOKUP($C88,BASEIS!$A$2:$G$475,7,FALSE))</f>
        <v>http://www.med.uoi.gr/</v>
      </c>
      <c r="B88" s="61" t="str">
        <f t="shared" si="8"/>
        <v>i</v>
      </c>
      <c r="C88" s="72">
        <v>301</v>
      </c>
      <c r="D88" s="73" t="str">
        <f>IF(ISNA(VLOOKUP($C88,BASEIS!$A$2:$E$475,3,FALSE))," ",VLOOKUP($C88,BASEIS!$A$2:$E$475,3,FALSE))</f>
        <v>ΙΑΤΡΙΚΗΣ (ΙΩΑΝΝΙΝΑ)</v>
      </c>
      <c r="E88" s="74" t="str">
        <f>IF(ISNA(VLOOKUP($C88,BASEIS!$A$2:$E$475,2,FALSE))," ",VLOOKUP($C88,BASEIS!$A$2:$E$475,2,FALSE))</f>
        <v>ΠΑΝΕΠΙΣΤΗΜΙΟ ΙΩΑΝΝΙΝΩΝ</v>
      </c>
      <c r="F88" s="75">
        <f>IF(ISNA(VLOOKUP($C88,BASEIS!$A$2:$E$475,4,FALSE))," ",VLOOKUP($C88,BASEIS!$A$2:$E$475,4,FALSE))</f>
        <v>18760</v>
      </c>
      <c r="G88" s="245">
        <f>IF(ISNA(VLOOKUP($C88,BASEIS!$A$2:$E$475,5,FALSE))," ",VLOOKUP($C88,BASEIS!$A$2:$E$475,5,FALSE))</f>
        <v>18841</v>
      </c>
      <c r="H88" s="64"/>
      <c r="I88" s="71">
        <f t="shared" si="5"/>
        <v>-18841</v>
      </c>
      <c r="J88" s="172">
        <f t="shared" si="9"/>
        <v>2</v>
      </c>
      <c r="K88" s="224" t="str">
        <f t="shared" si="7"/>
        <v/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20.25" thickBot="1">
      <c r="A89" s="66" t="str">
        <f>IF(ISNA(VLOOKUP($C89,BASEIS!$A$2:$G$475,3,FALSE))," ",VLOOKUP($C89,BASEIS!$A$2:$G$475,7,FALSE))</f>
        <v>http://www.med.upatras.gr/</v>
      </c>
      <c r="B89" s="61" t="str">
        <f t="shared" si="8"/>
        <v>i</v>
      </c>
      <c r="C89" s="72">
        <v>299</v>
      </c>
      <c r="D89" s="73" t="str">
        <f>IF(ISNA(VLOOKUP($C89,BASEIS!$A$2:$E$475,3,FALSE))," ",VLOOKUP($C89,BASEIS!$A$2:$E$475,3,FALSE))</f>
        <v>ΙΑΤΡΙΚΗΣ (ΠΑΤΡΑ)</v>
      </c>
      <c r="E89" s="74" t="str">
        <f>IF(ISNA(VLOOKUP($C89,BASEIS!$A$2:$E$475,2,FALSE))," ",VLOOKUP($C89,BASEIS!$A$2:$E$475,2,FALSE))</f>
        <v>ΠΑΝΕΠΙΣΤΗΜΙΟ ΠΑΤΡΩΝ</v>
      </c>
      <c r="F89" s="75">
        <f>IF(ISNA(VLOOKUP($C89,BASEIS!$A$2:$E$475,4,FALSE))," ",VLOOKUP($C89,BASEIS!$A$2:$E$475,4,FALSE))</f>
        <v>18870</v>
      </c>
      <c r="G89" s="245">
        <f>IF(ISNA(VLOOKUP($C89,BASEIS!$A$2:$E$475,5,FALSE))," ",VLOOKUP($C89,BASEIS!$A$2:$E$475,5,FALSE))</f>
        <v>18902</v>
      </c>
      <c r="H89" s="64"/>
      <c r="I89" s="71">
        <f t="shared" si="5"/>
        <v>-18902</v>
      </c>
      <c r="J89" s="172">
        <f t="shared" si="9"/>
        <v>2</v>
      </c>
      <c r="K89" s="224" t="str">
        <f t="shared" si="7"/>
        <v/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20.25" thickBot="1">
      <c r="A90" s="66" t="str">
        <f>IF(ISNA(VLOOKUP($C90,BASEIS!$A$2:$G$475,3,FALSE))," ",VLOOKUP($C90,BASEIS!$A$2:$G$475,7,FALSE))</f>
        <v>http://www.med.auth.gr/</v>
      </c>
      <c r="B90" s="61" t="str">
        <f t="shared" si="8"/>
        <v>i</v>
      </c>
      <c r="C90" s="72">
        <v>297</v>
      </c>
      <c r="D90" s="73" t="str">
        <f>IF(ISNA(VLOOKUP($C90,BASEIS!$A$2:$E$475,3,FALSE))," ",VLOOKUP($C90,BASEIS!$A$2:$E$475,3,FALSE))</f>
        <v>ΙΑΤΡΙΚΗΣ (ΘΕΣΣΑΛΟΝΙΚΗ)</v>
      </c>
      <c r="E90" s="74" t="str">
        <f>IF(ISNA(VLOOKUP($C90,BASEIS!$A$2:$E$475,2,FALSE))," ",VLOOKUP($C90,BASEIS!$A$2:$E$475,2,FALSE))</f>
        <v>ΑΡΙΣΤΟΤΕΛΕΙΟ ΠΑΝΕΠΙΣΤΗΜΙΟ ΘΕΣΣΑΛΟΝΙΚΗΣ</v>
      </c>
      <c r="F90" s="75">
        <f>IF(ISNA(VLOOKUP($C90,BASEIS!$A$2:$E$475,4,FALSE))," ",VLOOKUP($C90,BASEIS!$A$2:$E$475,4,FALSE))</f>
        <v>18964</v>
      </c>
      <c r="G90" s="245">
        <f>IF(ISNA(VLOOKUP($C90,BASEIS!$A$2:$E$475,5,FALSE))," ",VLOOKUP($C90,BASEIS!$A$2:$E$475,5,FALSE))</f>
        <v>19046</v>
      </c>
      <c r="H90" s="64"/>
      <c r="I90" s="71">
        <f t="shared" si="5"/>
        <v>-19046</v>
      </c>
      <c r="J90" s="172">
        <f t="shared" si="9"/>
        <v>2</v>
      </c>
      <c r="K90" s="224" t="str">
        <f t="shared" si="7"/>
        <v/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20.25" thickBot="1">
      <c r="A91" s="66" t="str">
        <f>IF(ISNA(VLOOKUP($C91,BASEIS!$A$2:$G$475,3,FALSE))," ",VLOOKUP($C91,BASEIS!$A$2:$G$475,7,FALSE))</f>
        <v>http://www.med.uoa.gr</v>
      </c>
      <c r="B91" s="61" t="str">
        <f t="shared" si="8"/>
        <v>i</v>
      </c>
      <c r="C91" s="72">
        <v>295</v>
      </c>
      <c r="D91" s="73" t="str">
        <f>IF(ISNA(VLOOKUP($C91,BASEIS!$A$2:$E$475,3,FALSE))," ",VLOOKUP($C91,BASEIS!$A$2:$E$475,3,FALSE))</f>
        <v>ΙΑΤΡΙΚΗΣ (ΑΘΗΝΑ)</v>
      </c>
      <c r="E91" s="74" t="str">
        <f>IF(ISNA(VLOOKUP($C91,BASEIS!$A$2:$E$475,2,FALSE))," ",VLOOKUP($C91,BASEIS!$A$2:$E$475,2,FALSE))</f>
        <v>ΕΘΝΙΚΟ &amp; ΚΑΠΟΔΙΣΤΡΙΑΚΟ ΠΑΝΕΠΙΣΤΗΜΙΟ ΑΘΗΝΩΝ</v>
      </c>
      <c r="F91" s="75">
        <f>IF(ISNA(VLOOKUP($C91,BASEIS!$A$2:$E$475,4,FALSE))," ",VLOOKUP($C91,BASEIS!$A$2:$E$475,4,FALSE))</f>
        <v>19063</v>
      </c>
      <c r="G91" s="245">
        <f>IF(ISNA(VLOOKUP($C91,BASEIS!$A$2:$E$475,5,FALSE))," ",VLOOKUP($C91,BASEIS!$A$2:$E$475,5,FALSE))</f>
        <v>19143</v>
      </c>
      <c r="H91" s="64"/>
      <c r="I91" s="71">
        <f t="shared" si="5"/>
        <v>-19143</v>
      </c>
      <c r="J91" s="172">
        <f t="shared" si="9"/>
        <v>2</v>
      </c>
      <c r="K91" s="224" t="str">
        <f t="shared" si="7"/>
        <v/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30" customHeight="1" thickBot="1">
      <c r="A92" s="66" t="str">
        <f>IF(ISNA(VLOOKUP($C92,BASEIS!$A$2:$G$475,3,FALSE))," ",VLOOKUP($C92,BASEIS!$A$2:$G$475,7,FALSE))</f>
        <v xml:space="preserve"> </v>
      </c>
      <c r="B92" s="61"/>
      <c r="C92" s="298" t="str">
        <f>C$22</f>
        <v xml:space="preserve">ΚΩΔ </v>
      </c>
      <c r="D92" s="299" t="s">
        <v>415</v>
      </c>
      <c r="E92" s="299" t="str">
        <f>E$22</f>
        <v xml:space="preserve">ΙΔΡΥΜΑ </v>
      </c>
      <c r="F92" s="299" t="str">
        <f>F$22</f>
        <v>ΒΑΣΕΙΣ 2016</v>
      </c>
      <c r="G92" s="299" t="str">
        <f>G$22</f>
        <v>ΒΑΣΕΙΣ 2017</v>
      </c>
      <c r="H92" s="64"/>
      <c r="I92" s="77">
        <f>$F$2+YPOLOGISMOS_MORIA!$I$34</f>
        <v>0</v>
      </c>
      <c r="J92" s="178"/>
      <c r="K92" s="224" t="str">
        <f t="shared" ref="K92:K104" si="10">IF(G92=0,"ΝΕΑ ΣΧΟΛΗ","")</f>
        <v/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20.25" thickBot="1">
      <c r="A93" s="66" t="str">
        <f>IF(ISNA(VLOOKUP($C93,BASEIS!$A$2:$G$475,3,FALSE))," ",VLOOKUP($C93,BASEIS!$A$2:$G$475,7,FALSE))</f>
        <v>http://www.phyed.duth.gr/</v>
      </c>
      <c r="B93" s="61" t="str">
        <f>HYPERLINK(A93,"i")</f>
        <v>i</v>
      </c>
      <c r="C93" s="274">
        <v>404</v>
      </c>
      <c r="D93" s="275" t="str">
        <f>IF(ISNA(VLOOKUP($C93,BASEIS!$A$2:$E$475,3,FALSE))," ",VLOOKUP($C93,BASEIS!$A$2:$E$475,3,FALSE))</f>
        <v>ΕΠΙΣΤΗΜΗΣ ΦΥΣΙΚΗΣ ΑΓΩΓΗΣ ΚΑΙ ΑΘΛΗΤΙΣΜΟΥ (ΚΟΜΟΤΗΝΗ)</v>
      </c>
      <c r="E93" s="276" t="str">
        <f>IF(ISNA(VLOOKUP($C93,BASEIS!$A$2:$E$475,2,FALSE))," ",VLOOKUP($C93,BASEIS!$A$2:$E$475,2,FALSE))</f>
        <v>ΔΗΜΟΚΡΙΤΕΙΟ ΠΑΝΕΠΙΣΤΗΜΙΟ ΘΡΑΚΗΣ</v>
      </c>
      <c r="F93" s="277">
        <f>IF(ISNA(VLOOKUP($C93,BASEIS!$A$2:$E$475,4,FALSE))," ",VLOOKUP($C93,BASEIS!$A$2:$E$475,4,FALSE))</f>
        <v>15033</v>
      </c>
      <c r="G93" s="278">
        <f>IF(ISNA(VLOOKUP($C93,BASEIS!$A$2:$E$475,5,FALSE))," ",VLOOKUP($C93,BASEIS!$A$2:$E$475,5,FALSE))</f>
        <v>15096</v>
      </c>
      <c r="H93" s="64"/>
      <c r="I93" s="71">
        <f>$I$92-G93</f>
        <v>-15096</v>
      </c>
      <c r="J93" s="172">
        <f>IF(YPOLOGISMOS_MORIA!$I$34&gt;0,IF(I93&gt;=0,1,2),0)</f>
        <v>0</v>
      </c>
      <c r="K93" s="224" t="str">
        <f t="shared" si="10"/>
        <v/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20.25" thickBot="1">
      <c r="A94" s="66" t="str">
        <f>IF(ISNA(VLOOKUP($C94,BASEIS!$A$2:$G$475,3,FALSE))," ",VLOOKUP($C94,BASEIS!$A$2:$G$475,7,FALSE))</f>
        <v>http://www.phed-sr.auth.gr/</v>
      </c>
      <c r="B94" s="61" t="str">
        <f>HYPERLINK(A94,"i")</f>
        <v>i</v>
      </c>
      <c r="C94" s="72">
        <v>402</v>
      </c>
      <c r="D94" s="73" t="str">
        <f>IF(ISNA(VLOOKUP($C94,BASEIS!$A$2:$E$475,3,FALSE))," ",VLOOKUP($C94,BASEIS!$A$2:$E$475,3,FALSE))</f>
        <v>ΕΠΙΣΤΗΜΗΣ ΦΥΣΙΚΗΣ ΑΓΩΓΗΣ ΚΑΙ ΑΘΛΗΤΙΣΜΟΥ (ΣΕΡΡΕΣ)</v>
      </c>
      <c r="E94" s="74" t="str">
        <f>IF(ISNA(VLOOKUP($C94,BASEIS!$A$2:$E$475,2,FALSE))," ",VLOOKUP($C94,BASEIS!$A$2:$E$475,2,FALSE))</f>
        <v>ΑΡΙΣΤΟΤΕΛΕΙΟ ΠΑΝΕΠΙΣΤΗΜΙΟ ΘΕΣΣΑΛΟΝΙΚΗΣ</v>
      </c>
      <c r="F94" s="75">
        <f>IF(ISNA(VLOOKUP($C94,BASEIS!$A$2:$E$475,4,FALSE))," ",VLOOKUP($C94,BASEIS!$A$2:$E$475,4,FALSE))</f>
        <v>15411</v>
      </c>
      <c r="G94" s="245">
        <f>IF(ISNA(VLOOKUP($C94,BASEIS!$A$2:$E$475,5,FALSE))," ",VLOOKUP($C94,BASEIS!$A$2:$E$475,5,FALSE))</f>
        <v>15505</v>
      </c>
      <c r="H94" s="64"/>
      <c r="I94" s="71">
        <f>$I$92-G94</f>
        <v>-15505</v>
      </c>
      <c r="J94" s="172">
        <f>IF(YPOLOGISMOS_MORIA!$I$34&gt;0,IF(I94&gt;=0,1,2),0)</f>
        <v>0</v>
      </c>
      <c r="K94" s="224" t="str">
        <f t="shared" si="10"/>
        <v/>
      </c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20.25" thickBot="1">
      <c r="A95" s="66" t="str">
        <f>IF(ISNA(VLOOKUP($C95,BASEIS!$A$2:$G$475,3,FALSE))," ",VLOOKUP($C95,BASEIS!$A$2:$G$475,7,FALSE))</f>
        <v>http://www.pe.uth.gr/</v>
      </c>
      <c r="B95" s="61" t="str">
        <f>HYPERLINK(A95,"i")</f>
        <v>i</v>
      </c>
      <c r="C95" s="72">
        <v>405</v>
      </c>
      <c r="D95" s="73" t="str">
        <f>IF(ISNA(VLOOKUP($C95,BASEIS!$A$2:$E$475,3,FALSE))," ",VLOOKUP($C95,BASEIS!$A$2:$E$475,3,FALSE))</f>
        <v>ΕΠΙΣΤΗΜΗΣ ΦΥΣΙΚΗΣ ΑΓΩΓΗΣ ΚΑΙ ΑΘΛΗΤΙΣΜΟΥ (ΤΡΙΚΑΛΑ)</v>
      </c>
      <c r="E95" s="74" t="str">
        <f>IF(ISNA(VLOOKUP($C95,BASEIS!$A$2:$E$475,2,FALSE))," ",VLOOKUP($C95,BASEIS!$A$2:$E$475,2,FALSE))</f>
        <v>ΠΑΝΕΠΙΣΤΗΜΙΟ ΘΕΣΣΑΛΙΑΣ</v>
      </c>
      <c r="F95" s="75">
        <f>IF(ISNA(VLOOKUP($C95,BASEIS!$A$2:$E$475,4,FALSE))," ",VLOOKUP($C95,BASEIS!$A$2:$E$475,4,FALSE))</f>
        <v>15834</v>
      </c>
      <c r="G95" s="245">
        <f>IF(ISNA(VLOOKUP($C95,BASEIS!$A$2:$E$475,5,FALSE))," ",VLOOKUP($C95,BASEIS!$A$2:$E$475,5,FALSE))</f>
        <v>15882</v>
      </c>
      <c r="H95" s="64"/>
      <c r="I95" s="71">
        <f>$I$92-G95</f>
        <v>-15882</v>
      </c>
      <c r="J95" s="172">
        <f>IF(YPOLOGISMOS_MORIA!$I$34&gt;0,IF(I95&gt;=0,1,2),0)</f>
        <v>0</v>
      </c>
      <c r="K95" s="224" t="str">
        <f t="shared" si="10"/>
        <v/>
      </c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20.25" thickBot="1">
      <c r="A96" s="66" t="str">
        <f>IF(ISNA(VLOOKUP($C96,BASEIS!$A$2:$G$475,3,FALSE))," ",VLOOKUP($C96,BASEIS!$A$2:$G$475,7,FALSE))</f>
        <v>http://www.phed.auth.gr/</v>
      </c>
      <c r="B96" s="61" t="str">
        <f>HYPERLINK(A96,"i")</f>
        <v>i</v>
      </c>
      <c r="C96" s="72">
        <v>403</v>
      </c>
      <c r="D96" s="73" t="str">
        <f>IF(ISNA(VLOOKUP($C96,BASEIS!$A$2:$E$475,3,FALSE))," ",VLOOKUP($C96,BASEIS!$A$2:$E$475,3,FALSE))</f>
        <v>ΕΠΙΣΤΗΜΗΣ ΦΥΣΙΚΗΣ ΑΓΩΓΗΣ ΚΑΙ ΑΘΛΗΤΙΣΜΟΥ (ΘΕΣΣΑΛΟΝΙΚΗ)</v>
      </c>
      <c r="E96" s="74" t="str">
        <f>IF(ISNA(VLOOKUP($C96,BASEIS!$A$2:$E$475,2,FALSE))," ",VLOOKUP($C96,BASEIS!$A$2:$E$475,2,FALSE))</f>
        <v>ΑΡΙΣΤΟΤΕΛΕΙΟ ΠΑΝΕΠΙΣΤΗΜΙΟ ΘΕΣΣΑΛΟΝΙΚΗΣ</v>
      </c>
      <c r="F96" s="75">
        <f>IF(ISNA(VLOOKUP($C96,BASEIS!$A$2:$E$475,4,FALSE))," ",VLOOKUP($C96,BASEIS!$A$2:$E$475,4,FALSE))</f>
        <v>17098</v>
      </c>
      <c r="G96" s="245">
        <f>IF(ISNA(VLOOKUP($C96,BASEIS!$A$2:$E$475,5,FALSE))," ",VLOOKUP($C96,BASEIS!$A$2:$E$475,5,FALSE))</f>
        <v>17166</v>
      </c>
      <c r="H96" s="64"/>
      <c r="I96" s="71">
        <f>$I$92-G96</f>
        <v>-17166</v>
      </c>
      <c r="J96" s="172">
        <f>IF(YPOLOGISMOS_MORIA!$I$34&gt;0,IF(I96&gt;=0,1,2),0)</f>
        <v>0</v>
      </c>
      <c r="K96" s="224" t="str">
        <f t="shared" si="10"/>
        <v/>
      </c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20.25" thickBot="1">
      <c r="A97" s="66" t="str">
        <f>IF(ISNA(VLOOKUP($C97,BASEIS!$A$2:$G$475,3,FALSE))," ",VLOOKUP($C97,BASEIS!$A$2:$G$475,7,FALSE))</f>
        <v>http://www.phed.uoa.gr/</v>
      </c>
      <c r="B97" s="61" t="str">
        <f>HYPERLINK(A97,"i")</f>
        <v>i</v>
      </c>
      <c r="C97" s="72">
        <v>401</v>
      </c>
      <c r="D97" s="73" t="str">
        <f>IF(ISNA(VLOOKUP($C97,BASEIS!$A$2:$E$475,3,FALSE))," ",VLOOKUP($C97,BASEIS!$A$2:$E$475,3,FALSE))</f>
        <v>ΕΠΙΣΤΗΜΗΣ ΦΥΣΙΚΗΣ ΑΓΩΓΗΣ ΚΑΙ ΑΘΛΗΤΙΣΜΟΥ (ΑΘΗΝΑ)</v>
      </c>
      <c r="E97" s="74" t="str">
        <f>IF(ISNA(VLOOKUP($C97,BASEIS!$A$2:$E$475,2,FALSE))," ",VLOOKUP($C97,BASEIS!$A$2:$E$475,2,FALSE))</f>
        <v>ΕΘΝΙΚΟ &amp; ΚΑΠΟΔΙΣΤΡΙΑΚΟ ΠΑΝΕΠΙΣΤΗΜΙΟ ΑΘΗΝΩΝ</v>
      </c>
      <c r="F97" s="75">
        <f>IF(ISNA(VLOOKUP($C97,BASEIS!$A$2:$E$475,4,FALSE))," ",VLOOKUP($C97,BASEIS!$A$2:$E$475,4,FALSE))</f>
        <v>17793</v>
      </c>
      <c r="G97" s="245">
        <f>IF(ISNA(VLOOKUP($C97,BASEIS!$A$2:$E$475,5,FALSE))," ",VLOOKUP($C97,BASEIS!$A$2:$E$475,5,FALSE))</f>
        <v>17793</v>
      </c>
      <c r="H97" s="64"/>
      <c r="I97" s="71">
        <f>$I$92-G97</f>
        <v>-17793</v>
      </c>
      <c r="J97" s="172">
        <f>IF(YPOLOGISMOS_MORIA!$I$34&gt;0,IF(I97&gt;=0,1,2),0)</f>
        <v>0</v>
      </c>
      <c r="K97" s="224" t="str">
        <f t="shared" si="10"/>
        <v/>
      </c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30" customHeight="1" thickBot="1">
      <c r="A98" s="66" t="str">
        <f>IF(ISNA(VLOOKUP($C98,BASEIS!$A$2:$G$475,3,FALSE))," ",VLOOKUP($C98,BASEIS!$A$2:$G$475,7,FALSE))</f>
        <v xml:space="preserve"> </v>
      </c>
      <c r="B98" s="61"/>
      <c r="C98" s="298" t="str">
        <f>C$22</f>
        <v xml:space="preserve">ΚΩΔ </v>
      </c>
      <c r="D98" s="299" t="s">
        <v>416</v>
      </c>
      <c r="E98" s="299" t="str">
        <f>E$22</f>
        <v xml:space="preserve">ΙΔΡΥΜΑ </v>
      </c>
      <c r="F98" s="299" t="str">
        <f>F$22</f>
        <v>ΒΑΣΕΙΣ 2016</v>
      </c>
      <c r="G98" s="299" t="str">
        <f>G$22</f>
        <v>ΒΑΣΕΙΣ 2017</v>
      </c>
      <c r="H98" s="64"/>
      <c r="I98" s="77">
        <f>$F$2+YPOLOGISMOS_MORIA!$I$37</f>
        <v>0</v>
      </c>
      <c r="J98" s="178"/>
      <c r="K98" s="224" t="str">
        <f t="shared" si="10"/>
        <v/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20.25" thickBot="1">
      <c r="A99" s="66" t="str">
        <f>IF(ISNA(VLOOKUP($C99,BASEIS!$A$2:$G$475,3,FALSE))," ",VLOOKUP($C99,BASEIS!$A$2:$G$475,7,FALSE))</f>
        <v>http://www.ionio.gr/depts/music</v>
      </c>
      <c r="B99" s="61" t="str">
        <f>HYPERLINK(A99,"i")</f>
        <v>i</v>
      </c>
      <c r="C99" s="274">
        <v>407</v>
      </c>
      <c r="D99" s="275" t="str">
        <f>IF(ISNA(VLOOKUP($C99,BASEIS!$A$2:$E$475,3,FALSE))," ",VLOOKUP($C99,BASEIS!$A$2:$E$475,3,FALSE))</f>
        <v>ΜΟΥΣΙΚΩΝ ΣΠΟΥΔΩΝ (ΚΕΡΚΥΡΑ)</v>
      </c>
      <c r="E99" s="276" t="str">
        <f>IF(ISNA(VLOOKUP($C99,BASEIS!$A$2:$E$475,2,FALSE))," ",VLOOKUP($C99,BASEIS!$A$2:$E$475,2,FALSE))</f>
        <v>ΙΟΝΙΟ ΠΑΝΕΠΙΣΤΗΜΙΟ</v>
      </c>
      <c r="F99" s="277">
        <f>IF(ISNA(VLOOKUP($C99,BASEIS!$A$2:$E$475,4,FALSE))," ",VLOOKUP($C99,BASEIS!$A$2:$E$475,4,FALSE))</f>
        <v>11605</v>
      </c>
      <c r="G99" s="278">
        <f>IF(ISNA(VLOOKUP($C99,BASEIS!$A$2:$E$475,5,FALSE))," ",VLOOKUP($C99,BASEIS!$A$2:$E$475,5,FALSE))</f>
        <v>10524</v>
      </c>
      <c r="H99" s="64"/>
      <c r="I99" s="71">
        <f>$I$98-G99</f>
        <v>-10524</v>
      </c>
      <c r="J99" s="172">
        <f>IF(YPOLOGISMOS_MORIA!$I$37&gt;0,IF(I99&gt;=0,1,2),0)</f>
        <v>0</v>
      </c>
      <c r="K99" s="224" t="str">
        <f t="shared" si="10"/>
        <v/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20.25" thickBot="1">
      <c r="A100" s="66" t="str">
        <f>IF(ISNA(VLOOKUP($C100,BASEIS!$A$2:$G$475,3,FALSE))," ",VLOOKUP($C100,BASEIS!$A$2:$G$475,7,FALSE))</f>
        <v>http://www.music.uoa.gr/</v>
      </c>
      <c r="B100" s="61" t="str">
        <f>HYPERLINK(A100,"i")</f>
        <v>i</v>
      </c>
      <c r="C100" s="72">
        <v>408</v>
      </c>
      <c r="D100" s="73" t="str">
        <f>IF(ISNA(VLOOKUP($C100,BASEIS!$A$2:$E$475,3,FALSE))," ",VLOOKUP($C100,BASEIS!$A$2:$E$475,3,FALSE))</f>
        <v>ΜΟΥΣΙΚΩΝ ΣΠΟΥΔΩΝ (ΑΘΗΝΑ)</v>
      </c>
      <c r="E100" s="74" t="str">
        <f>IF(ISNA(VLOOKUP($C100,BASEIS!$A$2:$E$475,2,FALSE))," ",VLOOKUP($C100,BASEIS!$A$2:$E$475,2,FALSE))</f>
        <v>ΕΘΝΙΚΟ &amp; ΚΑΠΟΔΙΣΤΡΙΑΚΟ ΠΑΝΕΠΙΣΤΗΜΙΟ ΑΘΗΝΩΝ</v>
      </c>
      <c r="F100" s="75">
        <f>IF(ISNA(VLOOKUP($C100,BASEIS!$A$2:$E$475,4,FALSE))," ",VLOOKUP($C100,BASEIS!$A$2:$E$475,4,FALSE))</f>
        <v>13352</v>
      </c>
      <c r="G100" s="245">
        <f>IF(ISNA(VLOOKUP($C100,BASEIS!$A$2:$E$475,5,FALSE))," ",VLOOKUP($C100,BASEIS!$A$2:$E$475,5,FALSE))</f>
        <v>11881</v>
      </c>
      <c r="H100" s="64"/>
      <c r="I100" s="71">
        <f>$I$98-G100</f>
        <v>-11881</v>
      </c>
      <c r="J100" s="172">
        <f>IF(YPOLOGISMOS_MORIA!$I$37&gt;0,IF(I100&gt;=0,1,2),0)</f>
        <v>0</v>
      </c>
      <c r="K100" s="224" t="str">
        <f t="shared" si="10"/>
        <v/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20.25" thickBot="1">
      <c r="A101" s="66" t="str">
        <f>IF(ISNA(VLOOKUP($C101,BASEIS!$A$2:$G$475,3,FALSE))," ",VLOOKUP($C101,BASEIS!$A$2:$G$475,7,FALSE))</f>
        <v>http://www.mus.auth.gr/cms/index.php</v>
      </c>
      <c r="B101" s="61" t="str">
        <f>HYPERLINK(A101,"i")</f>
        <v>i</v>
      </c>
      <c r="C101" s="72">
        <v>406</v>
      </c>
      <c r="D101" s="73" t="str">
        <f>IF(ISNA(VLOOKUP($C101,BASEIS!$A$2:$E$475,3,FALSE))," ",VLOOKUP($C101,BASEIS!$A$2:$E$475,3,FALSE))</f>
        <v>ΜΟΥΣΙΚΩΝ ΣΠΟΥΔΩΝ (ΘΕΣΣΑΛΟΝΙΚΗ)</v>
      </c>
      <c r="E101" s="74" t="str">
        <f>IF(ISNA(VLOOKUP($C101,BASEIS!$A$2:$E$475,2,FALSE))," ",VLOOKUP($C101,BASEIS!$A$2:$E$475,2,FALSE))</f>
        <v>ΑΡΙΣΤΟΤΕΛΕΙΟ ΠΑΝΕΠΙΣΤΗΜΙΟ ΘΕΣΣΑΛΟΝΙΚΗΣ</v>
      </c>
      <c r="F101" s="75">
        <f>IF(ISNA(VLOOKUP($C101,BASEIS!$A$2:$E$475,4,FALSE))," ",VLOOKUP($C101,BASEIS!$A$2:$E$475,4,FALSE))</f>
        <v>13608</v>
      </c>
      <c r="G101" s="245">
        <f>IF(ISNA(VLOOKUP($C101,BASEIS!$A$2:$E$475,5,FALSE))," ",VLOOKUP($C101,BASEIS!$A$2:$E$475,5,FALSE))</f>
        <v>12575</v>
      </c>
      <c r="H101" s="64"/>
      <c r="I101" s="71">
        <f>$I$98-G101</f>
        <v>-12575</v>
      </c>
      <c r="J101" s="172">
        <f>IF(YPOLOGISMOS_MORIA!$I$37&gt;0,IF(I101&gt;=0,1,2),0)</f>
        <v>0</v>
      </c>
      <c r="K101" s="224" t="str">
        <f t="shared" si="10"/>
        <v/>
      </c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20.25" thickBot="1">
      <c r="A102" s="66" t="str">
        <f>IF(ISNA(VLOOKUP($C102,BASEIS!$A$2:$G$475,3,FALSE))," ",VLOOKUP($C102,BASEIS!$A$2:$G$475,7,FALSE))</f>
        <v>http://www.uom.gr/index.php?tmima=9&amp;categorymenu=2</v>
      </c>
      <c r="B102" s="61" t="str">
        <f>HYPERLINK(A102,"i")</f>
        <v>i</v>
      </c>
      <c r="C102" s="72">
        <v>409</v>
      </c>
      <c r="D102" s="73" t="str">
        <f>IF(ISNA(VLOOKUP($C102,BASEIS!$A$2:$E$475,3,FALSE))," ",VLOOKUP($C102,BASEIS!$A$2:$E$475,3,FALSE))</f>
        <v>ΜΟΥΣΙΚΗΣ ΕΠΙΣΤΗΜΗΣ ΚΑΙ ΤΕΧΝΗΣ (ΘΕΣΣΑΛΟΝΙΚΗ)</v>
      </c>
      <c r="E102" s="74" t="str">
        <f>IF(ISNA(VLOOKUP($C102,BASEIS!$A$2:$E$475,2,FALSE))," ",VLOOKUP($C102,BASEIS!$A$2:$E$475,2,FALSE))</f>
        <v>ΠΑΝΕΠΙΣΤΗΜΙΟ ΜΑΚΕΔΟΝΙΑΣ</v>
      </c>
      <c r="F102" s="75">
        <f>IF(ISNA(VLOOKUP($C102,BASEIS!$A$2:$E$475,4,FALSE))," ",VLOOKUP($C102,BASEIS!$A$2:$E$475,4,FALSE))</f>
        <v>15750</v>
      </c>
      <c r="G102" s="245">
        <f>IF(ISNA(VLOOKUP($C102,BASEIS!$A$2:$E$475,5,FALSE))," ",VLOOKUP($C102,BASEIS!$A$2:$E$475,5,FALSE))</f>
        <v>15126</v>
      </c>
      <c r="H102" s="64"/>
      <c r="I102" s="71">
        <f>$I$98-G102</f>
        <v>-15126</v>
      </c>
      <c r="J102" s="172">
        <f>IF(YPOLOGISMOS_MORIA!$I$37&gt;0,IF(I102&gt;=0,1,2),0)</f>
        <v>0</v>
      </c>
      <c r="K102" s="224" t="str">
        <f t="shared" si="10"/>
        <v/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30" customHeight="1" thickBot="1">
      <c r="A103" s="66" t="str">
        <f>IF(ISNA(VLOOKUP($C103,BASEIS!$A$2:$G$475,3,FALSE))," ",VLOOKUP($C103,BASEIS!$A$2:$G$475,7,FALSE))</f>
        <v xml:space="preserve"> </v>
      </c>
      <c r="B103" s="61"/>
      <c r="C103" s="298" t="str">
        <f>C$22</f>
        <v xml:space="preserve">ΚΩΔ </v>
      </c>
      <c r="D103" s="299" t="s">
        <v>328</v>
      </c>
      <c r="E103" s="299" t="str">
        <f>E$22</f>
        <v xml:space="preserve">ΙΔΡΥΜΑ </v>
      </c>
      <c r="F103" s="299" t="str">
        <f>F$22</f>
        <v>ΒΑΣΕΙΣ 2016</v>
      </c>
      <c r="G103" s="299" t="str">
        <f>G$22</f>
        <v>ΒΑΣΕΙΣ 2017</v>
      </c>
      <c r="H103" s="64"/>
      <c r="I103" s="64"/>
      <c r="J103" s="178"/>
      <c r="K103" s="224" t="str">
        <f t="shared" si="10"/>
        <v/>
      </c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20.25" thickBot="1">
      <c r="A104" s="66" t="str">
        <f>IF(ISNA(VLOOKUP($C104,BASEIS!$A$2:$G$475,3,FALSE))," ",VLOOKUP($C104,BASEIS!$A$2:$G$475,7,FALSE))</f>
        <v>http://san.army.gr/</v>
      </c>
      <c r="B104" s="61" t="str">
        <f>HYPERLINK(A104,"i")</f>
        <v>i</v>
      </c>
      <c r="C104" s="274">
        <v>851</v>
      </c>
      <c r="D104" s="275" t="str">
        <f>IF(ISNA(VLOOKUP($C104,BASEIS!$A$2:$E$475,3,FALSE))," ",VLOOKUP($C104,BASEIS!$A$2:$E$475,3,FALSE))</f>
        <v>ΑΞΙΩΜΑΤΙΚΩΝ ΝΟΣΗΛΕΥΤΙΚΗΣ (ΣΑΝ)</v>
      </c>
      <c r="E104" s="276" t="str">
        <f>IF(ISNA(VLOOKUP($C104,BASEIS!$A$2:$E$475,2,FALSE))," ",VLOOKUP($C104,BASEIS!$A$2:$E$475,2,FALSE))</f>
        <v>ΣΧΟΛΗ ΑΞΙΩΜΑΤΙΚΩΝ ΝΟΣΗΛΕΥΤΙΚΗΣ</v>
      </c>
      <c r="F104" s="277">
        <f>IF(ISNA(VLOOKUP($C104,BASEIS!$A$2:$E$475,4,FALSE))," ",VLOOKUP($C104,BASEIS!$A$2:$E$475,4,FALSE))</f>
        <v>18355</v>
      </c>
      <c r="G104" s="278">
        <f>IF(ISNA(VLOOKUP($C104,BASEIS!$A$2:$E$475,5,FALSE))," ",VLOOKUP($C104,BASEIS!$A$2:$E$475,5,FALSE))</f>
        <v>18293</v>
      </c>
      <c r="H104" s="64"/>
      <c r="I104" s="71">
        <f>$F$2-G104</f>
        <v>-18293</v>
      </c>
      <c r="J104" s="172">
        <f>IF(I104&gt;=0,1,2)</f>
        <v>2</v>
      </c>
      <c r="K104" s="224" t="str">
        <f t="shared" si="10"/>
        <v/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20.25" thickBot="1">
      <c r="A105" s="66" t="str">
        <f>IF(ISNA(VLOOKUP($C105,BASEIS!$A$2:$G$475,3,FALSE))," ",VLOOKUP($C105,BASEIS!$A$2:$G$475,7,FALSE))</f>
        <v>http://ssas.army.gr/</v>
      </c>
      <c r="B105" s="61" t="str">
        <f>HYPERLINK(A105,"i")</f>
        <v>i</v>
      </c>
      <c r="C105" s="72">
        <v>841</v>
      </c>
      <c r="D105" s="73" t="str">
        <f>IF(ISNA(VLOOKUP($C105,BASEIS!$A$2:$E$475,3,FALSE))," ",VLOOKUP($C105,BASEIS!$A$2:$E$475,3,FALSE))</f>
        <v>ΚΤΗΝΙΑΤΡΙΚΟ (ΣΣΑΣ) ΘΕΣ/ΝΙΚΗΣ</v>
      </c>
      <c r="E105" s="74" t="str">
        <f>IF(ISNA(VLOOKUP($C105,BASEIS!$A$2:$E$475,2,FALSE))," ",VLOOKUP($C105,BASEIS!$A$2:$E$475,2,FALSE))</f>
        <v>ΣΤΡΑΤΙΩΤΙΚΗ ΣΧΟΛΗ ΑΞΙΩΜΑΤΙΚΩΝ ΣΩΜΑΤΩΝ</v>
      </c>
      <c r="F105" s="75">
        <f>IF(ISNA(VLOOKUP($C105,BASEIS!$A$2:$E$475,4,FALSE))," ",VLOOKUP($C105,BASEIS!$A$2:$E$475,4,FALSE))</f>
        <v>18827</v>
      </c>
      <c r="G105" s="245">
        <f>IF(ISNA(VLOOKUP($C105,BASEIS!$A$2:$E$475,5,FALSE))," ",VLOOKUP($C105,BASEIS!$A$2:$E$475,5,FALSE))</f>
        <v>18816</v>
      </c>
      <c r="H105" s="64"/>
      <c r="I105" s="71">
        <f>$F$2-G105</f>
        <v>-18816</v>
      </c>
      <c r="J105" s="172">
        <f>IF(I105&gt;=0,1,2)</f>
        <v>2</v>
      </c>
      <c r="K105" s="224" t="str">
        <f t="shared" ref="K105:K109" si="11">IF(G105=0,"ΝΕΑ ΣΧΟΛΗ","")</f>
        <v/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20.25" thickBot="1">
      <c r="A106" s="66" t="str">
        <f>IF(ISNA(VLOOKUP($C106,BASEIS!$A$2:$G$475,3,FALSE))," ",VLOOKUP($C106,BASEIS!$A$2:$G$475,7,FALSE))</f>
        <v>http://ssas.army.gr/</v>
      </c>
      <c r="B106" s="61" t="str">
        <f>HYPERLINK(A106,"i")</f>
        <v>i</v>
      </c>
      <c r="C106" s="72">
        <v>846</v>
      </c>
      <c r="D106" s="73" t="str">
        <f>IF(ISNA(VLOOKUP($C106,BASEIS!$A$2:$E$475,3,FALSE))," ",VLOOKUP($C106,BASEIS!$A$2:$E$475,3,FALSE))</f>
        <v>ΦΑΡΜΑΚΕΥΤΙΚΟ (ΣΣΑΣ) ΘΕΣ/ΝΙΚΗΣ</v>
      </c>
      <c r="E106" s="74" t="str">
        <f>IF(ISNA(VLOOKUP($C106,BASEIS!$A$2:$E$475,2,FALSE))," ",VLOOKUP($C106,BASEIS!$A$2:$E$475,2,FALSE))</f>
        <v>ΣΤΡΑΤΙΩΤΙΚΗ ΣΧΟΛΗ ΑΞΙΩΜΑΤΙΚΩΝ ΣΩΜΑΤΩΝ</v>
      </c>
      <c r="F106" s="75">
        <f>IF(ISNA(VLOOKUP($C106,BASEIS!$A$2:$E$475,4,FALSE))," ",VLOOKUP($C106,BASEIS!$A$2:$E$475,4,FALSE))</f>
        <v>18913</v>
      </c>
      <c r="G106" s="245">
        <f>IF(ISNA(VLOOKUP($C106,BASEIS!$A$2:$E$475,5,FALSE))," ",VLOOKUP($C106,BASEIS!$A$2:$E$475,5,FALSE))</f>
        <v>18828</v>
      </c>
      <c r="H106" s="64"/>
      <c r="I106" s="71">
        <f>$F$2-G106</f>
        <v>-18828</v>
      </c>
      <c r="J106" s="172">
        <f>IF(I106&gt;=0,1,2)</f>
        <v>2</v>
      </c>
      <c r="K106" s="224" t="str">
        <f t="shared" si="11"/>
        <v/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20.25" thickBot="1">
      <c r="A107" s="66" t="str">
        <f>IF(ISNA(VLOOKUP($C107,BASEIS!$A$2:$G$475,3,FALSE))," ",VLOOKUP($C107,BASEIS!$A$2:$G$475,7,FALSE))</f>
        <v>http://ssas.army.gr/</v>
      </c>
      <c r="B107" s="61" t="str">
        <f>HYPERLINK(A107,"i")</f>
        <v>i</v>
      </c>
      <c r="C107" s="72">
        <v>836</v>
      </c>
      <c r="D107" s="73" t="str">
        <f>IF(ISNA(VLOOKUP($C107,BASEIS!$A$2:$E$475,3,FALSE))," ",VLOOKUP($C107,BASEIS!$A$2:$E$475,3,FALSE))</f>
        <v>ΟΔΟΝΤΙΑΤΡΙΚΟ (ΣΣΑΣ) ΘΕΣ/ΝΙΚΗΣ</v>
      </c>
      <c r="E107" s="74" t="str">
        <f>IF(ISNA(VLOOKUP($C107,BASEIS!$A$2:$E$475,2,FALSE))," ",VLOOKUP($C107,BASEIS!$A$2:$E$475,2,FALSE))</f>
        <v>ΣΤΡΑΤΙΩΤΙΚΗ ΣΧΟΛΗ ΑΞΙΩΜΑΤΙΚΩΝ ΣΩΜΑΤΩΝ</v>
      </c>
      <c r="F107" s="75">
        <f>IF(ISNA(VLOOKUP($C107,BASEIS!$A$2:$E$475,4,FALSE))," ",VLOOKUP($C107,BASEIS!$A$2:$E$475,4,FALSE))</f>
        <v>18992</v>
      </c>
      <c r="G107" s="245">
        <f>IF(ISNA(VLOOKUP($C107,BASEIS!$A$2:$E$475,5,FALSE))," ",VLOOKUP($C107,BASEIS!$A$2:$E$475,5,FALSE))</f>
        <v>18968</v>
      </c>
      <c r="H107" s="64"/>
      <c r="I107" s="71">
        <f>$F$2-G107</f>
        <v>-18968</v>
      </c>
      <c r="J107" s="172">
        <f>IF(I107&gt;=0,1,2)</f>
        <v>2</v>
      </c>
      <c r="K107" s="224" t="str">
        <f t="shared" si="11"/>
        <v/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20.25" thickBot="1">
      <c r="A108" s="66" t="str">
        <f>IF(ISNA(VLOOKUP($C108,BASEIS!$A$2:$G$475,3,FALSE))," ",VLOOKUP($C108,BASEIS!$A$2:$G$475,7,FALSE))</f>
        <v>http://ssas.army.gr/</v>
      </c>
      <c r="B108" s="61" t="str">
        <f>HYPERLINK(A108,"i")</f>
        <v>i</v>
      </c>
      <c r="C108" s="72">
        <v>831</v>
      </c>
      <c r="D108" s="73" t="str">
        <f>IF(ISNA(VLOOKUP($C108,BASEIS!$A$2:$E$475,3,FALSE))," ",VLOOKUP($C108,BASEIS!$A$2:$E$475,3,FALSE))</f>
        <v>ΙΑΤΡΙΚΟ (ΣΣΑΣ) ΘΕΣ/ΝΙΚΗΣ</v>
      </c>
      <c r="E108" s="74" t="str">
        <f>IF(ISNA(VLOOKUP($C108,BASEIS!$A$2:$E$475,2,FALSE))," ",VLOOKUP($C108,BASEIS!$A$2:$E$475,2,FALSE))</f>
        <v>ΣΤΡΑΤΙΩΤΙΚΗ ΣΧΟΛΗ ΑΞΙΩΜΑΤΙΚΩΝ ΣΩΜΑΤΩΝ</v>
      </c>
      <c r="F108" s="75">
        <f>IF(ISNA(VLOOKUP($C108,BASEIS!$A$2:$E$475,4,FALSE))," ",VLOOKUP($C108,BASEIS!$A$2:$E$475,4,FALSE))</f>
        <v>19088</v>
      </c>
      <c r="G108" s="245">
        <f>IF(ISNA(VLOOKUP($C108,BASEIS!$A$2:$E$475,5,FALSE))," ",VLOOKUP($C108,BASEIS!$A$2:$E$475,5,FALSE))</f>
        <v>19141</v>
      </c>
      <c r="H108" s="64"/>
      <c r="I108" s="71">
        <f>$F$2-G108</f>
        <v>-19141</v>
      </c>
      <c r="J108" s="172">
        <f>IF(I108&gt;=0,1,2)</f>
        <v>2</v>
      </c>
      <c r="K108" s="224" t="str">
        <f t="shared" si="11"/>
        <v/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30" customHeight="1" thickBot="1">
      <c r="A109" s="66" t="str">
        <f>IF(ISNA(VLOOKUP($C109,BASEIS!$A$2:$G$475,3,FALSE))," ",VLOOKUP($C109,BASEIS!$A$2:$G$475,7,FALSE))</f>
        <v xml:space="preserve"> </v>
      </c>
      <c r="B109" s="61"/>
      <c r="C109" s="298" t="str">
        <f>C$22</f>
        <v xml:space="preserve">ΚΩΔ </v>
      </c>
      <c r="D109" s="298" t="s">
        <v>337</v>
      </c>
      <c r="E109" s="299" t="str">
        <f>E$22</f>
        <v xml:space="preserve">ΙΔΡΥΜΑ </v>
      </c>
      <c r="F109" s="299" t="str">
        <f>F$22</f>
        <v>ΒΑΣΕΙΣ 2016</v>
      </c>
      <c r="G109" s="299" t="str">
        <f>G$22</f>
        <v>ΒΑΣΕΙΣ 2017</v>
      </c>
      <c r="H109" s="64"/>
      <c r="I109" s="64"/>
      <c r="J109" s="178"/>
      <c r="K109" s="224" t="str">
        <f t="shared" si="11"/>
        <v/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20.25" thickBot="1">
      <c r="A110" s="66" t="str">
        <f>IF(ISNA(VLOOKUP($C110,BASEIS!$A$2:$G$475,3,FALSE))," ",VLOOKUP($C110,BASEIS!$A$2:$G$475,7,FALSE))</f>
        <v>http://www.karp.teilam.gr</v>
      </c>
      <c r="B110" s="61" t="str">
        <f t="shared" ref="B110:B142" si="12">HYPERLINK(A110,"i")</f>
        <v>i</v>
      </c>
      <c r="C110" s="274">
        <v>551</v>
      </c>
      <c r="D110" s="275" t="str">
        <f>IF(ISNA(VLOOKUP($C110,BASEIS!$A$2:$E$475,3,FALSE))," ",VLOOKUP($C110,BASEIS!$A$2:$E$475,3,FALSE))</f>
        <v>ΔΑΣΟΠΟΝΙΑΣ ΚΑΙ ΔΙΑΧΕΙΡΙΣΗΣ ΦΥΣΙΚΟΥ ΠΕΡΙΒΑΛΛΟΝΤΟΣ (ΚΑΡΠΕΝΗΣΙ)</v>
      </c>
      <c r="E110" s="276" t="str">
        <f>IF(ISNA(VLOOKUP($C110,BASEIS!$A$2:$E$475,2,FALSE))," ",VLOOKUP($C110,BASEIS!$A$2:$E$475,2,FALSE))</f>
        <v>Τ.Ε.Ι. ΣΤΕΡΕΑΣ ΕΛΛΑΔΑΣ</v>
      </c>
      <c r="F110" s="277">
        <f>IF(ISNA(VLOOKUP($C110,BASEIS!$A$2:$E$475,4,FALSE))," ",VLOOKUP($C110,BASEIS!$A$2:$E$475,4,FALSE))</f>
        <v>4382</v>
      </c>
      <c r="G110" s="278">
        <f>IF(ISNA(VLOOKUP($C110,BASEIS!$A$2:$E$475,5,FALSE))," ",VLOOKUP($C110,BASEIS!$A$2:$E$475,5,FALSE))</f>
        <v>9865</v>
      </c>
      <c r="H110" s="64"/>
      <c r="I110" s="71">
        <f t="shared" ref="I110:I142" si="13">$F$2-G110</f>
        <v>-9865</v>
      </c>
      <c r="J110" s="172">
        <f t="shared" ref="J110:J142" si="14">IF(I110&gt;=0,1,2)</f>
        <v>2</v>
      </c>
      <c r="K110" s="224" t="str">
        <f t="shared" ref="K110:K142" si="15">IF(G110=0,"ΝΕΑ ΣΧΟΛΗ","")</f>
        <v/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20.25" thickBot="1">
      <c r="A111" s="66" t="str">
        <f>IF(ISNA(VLOOKUP($C111,BASEIS!$A$2:$G$475,3,FALSE))," ",VLOOKUP($C111,BASEIS!$A$2:$G$475,7,FALSE))</f>
        <v>http://www.ydad.teimes.gr/</v>
      </c>
      <c r="B111" s="61" t="str">
        <f t="shared" si="12"/>
        <v>i</v>
      </c>
      <c r="C111" s="72">
        <v>555</v>
      </c>
      <c r="D111" s="73" t="str">
        <f>IF(ISNA(VLOOKUP($C111,BASEIS!$A$2:$E$475,3,FALSE))," ",VLOOKUP($C111,BASEIS!$A$2:$E$475,3,FALSE))</f>
        <v>ΤΕΧΝΟΛΟΓΙΑΣ ΑΛΙΕΙΑΣ - ΥΔΑΤΟΚΑΛΛΙΕΡΓΕΙΩΝ (ΜΕΣΟΛΟΓΓΙ)</v>
      </c>
      <c r="E111" s="74" t="str">
        <f>IF(ISNA(VLOOKUP($C111,BASEIS!$A$2:$E$475,2,FALSE))," ",VLOOKUP($C111,BASEIS!$A$2:$E$475,2,FALSE))</f>
        <v>Τ.Ε.Ι. ΔΥΤΙΚΗΣ ΕΛΛΑΔΑΣ</v>
      </c>
      <c r="F111" s="75">
        <f>IF(ISNA(VLOOKUP($C111,BASEIS!$A$2:$E$475,4,FALSE))," ",VLOOKUP($C111,BASEIS!$A$2:$E$475,4,FALSE))</f>
        <v>6070</v>
      </c>
      <c r="G111" s="245">
        <f>IF(ISNA(VLOOKUP($C111,BASEIS!$A$2:$E$475,5,FALSE))," ",VLOOKUP($C111,BASEIS!$A$2:$E$475,5,FALSE))</f>
        <v>9876</v>
      </c>
      <c r="H111" s="64"/>
      <c r="I111" s="71">
        <f t="shared" si="13"/>
        <v>-9876</v>
      </c>
      <c r="J111" s="172">
        <f t="shared" si="14"/>
        <v>2</v>
      </c>
      <c r="K111" s="224" t="str">
        <f t="shared" si="15"/>
        <v/>
      </c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20.25" thickBot="1">
      <c r="A112" s="66" t="str">
        <f>IF(ISNA(VLOOKUP($C112,BASEIS!$A$2:$G$475,3,FALSE))," ",VLOOKUP($C112,BASEIS!$A$2:$G$475,7,FALSE))</f>
        <v>http://www.teidasoponias.gr/</v>
      </c>
      <c r="B112" s="61" t="str">
        <f t="shared" si="12"/>
        <v>i</v>
      </c>
      <c r="C112" s="72">
        <v>550</v>
      </c>
      <c r="D112" s="73" t="str">
        <f>IF(ISNA(VLOOKUP($C112,BASEIS!$A$2:$E$475,3,FALSE))," ",VLOOKUP($C112,BASEIS!$A$2:$E$475,3,FALSE))</f>
        <v>ΔΑΣΟΠΟΝΙΑΣ ΚΑΙ ΔΙΑΧΕΙΡΙΣΗΣ ΦΥΣΙΚΟΥ ΠΕΡΙΒΑΛΛΟΝΤΟΣ (ΔΡΑΜΑ)</v>
      </c>
      <c r="E112" s="74" t="str">
        <f>IF(ISNA(VLOOKUP($C112,BASEIS!$A$2:$E$475,2,FALSE))," ",VLOOKUP($C112,BASEIS!$A$2:$E$475,2,FALSE))</f>
        <v>Τ.Ε.Ι. ΑΝΑΤΟΛΙΚΗΣ ΜΑΚΕΔΟΝΙΑΣ &amp; ΘΡΑΚΗΣ</v>
      </c>
      <c r="F112" s="75">
        <f>IF(ISNA(VLOOKUP($C112,BASEIS!$A$2:$E$475,4,FALSE))," ",VLOOKUP($C112,BASEIS!$A$2:$E$475,4,FALSE))</f>
        <v>5190</v>
      </c>
      <c r="G112" s="245">
        <f>IF(ISNA(VLOOKUP($C112,BASEIS!$A$2:$E$475,5,FALSE))," ",VLOOKUP($C112,BASEIS!$A$2:$E$475,5,FALSE))</f>
        <v>9981</v>
      </c>
      <c r="H112" s="64"/>
      <c r="I112" s="71">
        <f t="shared" si="13"/>
        <v>-9981</v>
      </c>
      <c r="J112" s="172">
        <f t="shared" si="14"/>
        <v>2</v>
      </c>
      <c r="K112" s="224" t="str">
        <f t="shared" si="15"/>
        <v/>
      </c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20.25" thickBot="1">
      <c r="A113" s="66" t="str">
        <f>IF(ISNA(VLOOKUP($C113,BASEIS!$A$2:$G$475,3,FALSE))," ",VLOOKUP($C113,BASEIS!$A$2:$G$475,7,FALSE))</f>
        <v>http://vrefo.ioa.teiep.gr</v>
      </c>
      <c r="B113" s="61" t="str">
        <f t="shared" si="12"/>
        <v>i</v>
      </c>
      <c r="C113" s="72">
        <v>692</v>
      </c>
      <c r="D113" s="73" t="str">
        <f>IF(ISNA(VLOOKUP($C113,BASEIS!$A$2:$E$475,3,FALSE))," ",VLOOKUP($C113,BASEIS!$A$2:$E$475,3,FALSE))</f>
        <v>ΠΡΟΣΧΟΛΙΚΗΣ ΑΓΩΓΗΣ (ΙΩΑΝΝΙΝΑ)</v>
      </c>
      <c r="E113" s="74" t="str">
        <f>IF(ISNA(VLOOKUP($C113,BASEIS!$A$2:$E$475,2,FALSE))," ",VLOOKUP($C113,BASEIS!$A$2:$E$475,2,FALSE))</f>
        <v>Τ.Ε.Ι. ΗΠΕΙΡΟΥ</v>
      </c>
      <c r="F113" s="75">
        <f>IF(ISNA(VLOOKUP($C113,BASEIS!$A$2:$E$475,4,FALSE))," ",VLOOKUP($C113,BASEIS!$A$2:$E$475,4,FALSE))</f>
        <v>8404</v>
      </c>
      <c r="G113" s="245">
        <f>IF(ISNA(VLOOKUP($C113,BASEIS!$A$2:$E$475,5,FALSE))," ",VLOOKUP($C113,BASEIS!$A$2:$E$475,5,FALSE))</f>
        <v>10140</v>
      </c>
      <c r="H113" s="64"/>
      <c r="I113" s="71">
        <f t="shared" si="13"/>
        <v>-10140</v>
      </c>
      <c r="J113" s="172">
        <f t="shared" si="14"/>
        <v>2</v>
      </c>
      <c r="K113" s="224" t="str">
        <f t="shared" si="15"/>
        <v/>
      </c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20.25" thickBot="1">
      <c r="A114" s="66" t="str">
        <f>IF(ISNA(VLOOKUP($C114,BASEIS!$A$2:$G$475,3,FALSE))," ",VLOOKUP($C114,BASEIS!$A$2:$G$475,7,FALSE))</f>
        <v>https://www.teilar.gr/tmimata/tmima.php?tid=16</v>
      </c>
      <c r="B114" s="61" t="str">
        <f t="shared" si="12"/>
        <v>i</v>
      </c>
      <c r="C114" s="72">
        <v>553</v>
      </c>
      <c r="D114" s="73" t="str">
        <f>IF(ISNA(VLOOKUP($C114,BASEIS!$A$2:$E$475,3,FALSE))," ",VLOOKUP($C114,BASEIS!$A$2:$E$475,3,FALSE))</f>
        <v>ΔΑΣΟΠΟΝΙΑΣ ΚΑΙ ΔΙΑΧΕΙΡΙΣΗΣ ΦΥΣΙΚΟΥ ΠΕΡΙΒΑΛΛΟΝΤΟΣ (ΚΑΡΔΙΤΣΑ)</v>
      </c>
      <c r="E114" s="74" t="str">
        <f>IF(ISNA(VLOOKUP($C114,BASEIS!$A$2:$E$475,2,FALSE))," ",VLOOKUP($C114,BASEIS!$A$2:$E$475,2,FALSE))</f>
        <v>Τ.Ε.Ι. ΘΕΣΣΑΛΙΑΣ</v>
      </c>
      <c r="F114" s="75">
        <f>IF(ISNA(VLOOKUP($C114,BASEIS!$A$2:$E$475,4,FALSE))," ",VLOOKUP($C114,BASEIS!$A$2:$E$475,4,FALSE))</f>
        <v>0</v>
      </c>
      <c r="G114" s="245">
        <f>IF(ISNA(VLOOKUP($C114,BASEIS!$A$2:$E$475,5,FALSE))," ",VLOOKUP($C114,BASEIS!$A$2:$E$475,5,FALSE))</f>
        <v>10260</v>
      </c>
      <c r="H114" s="64"/>
      <c r="I114" s="71">
        <f t="shared" si="13"/>
        <v>-10260</v>
      </c>
      <c r="J114" s="172">
        <f t="shared" si="14"/>
        <v>2</v>
      </c>
      <c r="K114" s="224" t="str">
        <f t="shared" si="15"/>
        <v/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20.25" thickBot="1">
      <c r="A115" s="66" t="str">
        <f>IF(ISNA(VLOOKUP($C115,BASEIS!$A$2:$G$475,3,FALSE))," ",VLOOKUP($C115,BASEIS!$A$2:$G$475,7,FALSE))</f>
        <v>http://agrotech.teiwm.gr/index.php?lang=el</v>
      </c>
      <c r="B115" s="61" t="str">
        <f t="shared" si="12"/>
        <v>i</v>
      </c>
      <c r="C115" s="72">
        <v>762</v>
      </c>
      <c r="D115" s="73" t="str">
        <f>IF(ISNA(VLOOKUP($C115,BASEIS!$A$2:$E$475,3,FALSE))," ",VLOOKUP($C115,BASEIS!$A$2:$E$475,3,FALSE))</f>
        <v>ΤΕΧΝΟΛΟΓΩΝ ΓΕΩΠΟΝΩΝ (ΦΛΩΡΙΝΑ)</v>
      </c>
      <c r="E115" s="74" t="str">
        <f>IF(ISNA(VLOOKUP($C115,BASEIS!$A$2:$E$475,2,FALSE))," ",VLOOKUP($C115,BASEIS!$A$2:$E$475,2,FALSE))</f>
        <v>Τ.Ε.Ι. ΔΥΤΙΚΗΣ ΜΑΚΕΔΟΝΙΑΣ</v>
      </c>
      <c r="F115" s="75">
        <f>IF(ISNA(VLOOKUP($C115,BASEIS!$A$2:$E$475,4,FALSE))," ",VLOOKUP($C115,BASEIS!$A$2:$E$475,4,FALSE))</f>
        <v>10946</v>
      </c>
      <c r="G115" s="245">
        <f>IF(ISNA(VLOOKUP($C115,BASEIS!$A$2:$E$475,5,FALSE))," ",VLOOKUP($C115,BASEIS!$A$2:$E$475,5,FALSE))</f>
        <v>10319</v>
      </c>
      <c r="H115" s="64"/>
      <c r="I115" s="71">
        <f t="shared" si="13"/>
        <v>-10319</v>
      </c>
      <c r="J115" s="172">
        <f t="shared" si="14"/>
        <v>2</v>
      </c>
      <c r="K115" s="224" t="str">
        <f t="shared" si="15"/>
        <v/>
      </c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20.25" thickBot="1">
      <c r="A116" s="66" t="str">
        <f>IF(ISNA(VLOOKUP($C116,BASEIS!$A$2:$G$475,3,FALSE))," ",VLOOKUP($C116,BASEIS!$A$2:$G$475,7,FALSE))</f>
        <v>http://www.agritech.teiwest.gr/gr/</v>
      </c>
      <c r="B116" s="61" t="str">
        <f t="shared" si="12"/>
        <v>i</v>
      </c>
      <c r="C116" s="72">
        <v>557</v>
      </c>
      <c r="D116" s="73" t="str">
        <f>IF(ISNA(VLOOKUP($C116,BASEIS!$A$2:$E$475,3,FALSE))," ",VLOOKUP($C116,BASEIS!$A$2:$E$475,3,FALSE))</f>
        <v>ΤΕΧΝΟΛΟΓΩΝ ΓΕΩΠΟΝΩΝ (ΑΜΑΛΙΑΔΑ)</v>
      </c>
      <c r="E116" s="74" t="str">
        <f>IF(ISNA(VLOOKUP($C116,BASEIS!$A$2:$E$475,2,FALSE))," ",VLOOKUP($C116,BASEIS!$A$2:$E$475,2,FALSE))</f>
        <v>Τ.Ε.Ι. ΔΥΤΙΚΗΣ ΕΛΛΑΔΑΣ</v>
      </c>
      <c r="F116" s="75">
        <f>IF(ISNA(VLOOKUP($C116,BASEIS!$A$2:$E$475,4,FALSE))," ",VLOOKUP($C116,BASEIS!$A$2:$E$475,4,FALSE))</f>
        <v>10825</v>
      </c>
      <c r="G116" s="245">
        <f>IF(ISNA(VLOOKUP($C116,BASEIS!$A$2:$E$475,5,FALSE))," ",VLOOKUP($C116,BASEIS!$A$2:$E$475,5,FALSE))</f>
        <v>10368</v>
      </c>
      <c r="H116" s="64"/>
      <c r="I116" s="71">
        <f t="shared" si="13"/>
        <v>-10368</v>
      </c>
      <c r="J116" s="172">
        <f t="shared" si="14"/>
        <v>2</v>
      </c>
      <c r="K116" s="224" t="str">
        <f t="shared" si="15"/>
        <v/>
      </c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20.25" thickBot="1">
      <c r="A117" s="66" t="str">
        <f>IF(ISNA(VLOOKUP($C117,BASEIS!$A$2:$G$475,3,FALSE))," ",VLOOKUP($C117,BASEIS!$A$2:$G$475,7,FALSE))</f>
        <v>http://tegeo.teiep.gr/</v>
      </c>
      <c r="B117" s="61" t="str">
        <f t="shared" si="12"/>
        <v>i</v>
      </c>
      <c r="C117" s="72">
        <v>757</v>
      </c>
      <c r="D117" s="73" t="str">
        <f>IF(ISNA(VLOOKUP($C117,BASEIS!$A$2:$E$475,3,FALSE))," ",VLOOKUP($C117,BASEIS!$A$2:$E$475,3,FALSE))</f>
        <v>ΤΕΧΝΟΛΟΓΩΝ ΓΕΩΠΟΝΩΝ (ΑΡΤΑ)</v>
      </c>
      <c r="E117" s="74" t="str">
        <f>IF(ISNA(VLOOKUP($C117,BASEIS!$A$2:$E$475,2,FALSE))," ",VLOOKUP($C117,BASEIS!$A$2:$E$475,2,FALSE))</f>
        <v>Τ.Ε.Ι. ΗΠΕΙΡΟΥ</v>
      </c>
      <c r="F117" s="75">
        <f>IF(ISNA(VLOOKUP($C117,BASEIS!$A$2:$E$475,4,FALSE))," ",VLOOKUP($C117,BASEIS!$A$2:$E$475,4,FALSE))</f>
        <v>10908</v>
      </c>
      <c r="G117" s="245">
        <f>IF(ISNA(VLOOKUP($C117,BASEIS!$A$2:$E$475,5,FALSE))," ",VLOOKUP($C117,BASEIS!$A$2:$E$475,5,FALSE))</f>
        <v>10448</v>
      </c>
      <c r="H117" s="64"/>
      <c r="I117" s="71">
        <f t="shared" si="13"/>
        <v>-10448</v>
      </c>
      <c r="J117" s="172">
        <f t="shared" si="14"/>
        <v>2</v>
      </c>
      <c r="K117" s="224" t="str">
        <f t="shared" si="15"/>
        <v/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20.25" thickBot="1">
      <c r="A118" s="66" t="str">
        <f>IF(ISNA(VLOOKUP($C118,BASEIS!$A$2:$G$475,3,FALSE))," ",VLOOKUP($C118,BASEIS!$A$2:$G$475,7,FALSE))</f>
        <v>http://www.bc.teithe.gr</v>
      </c>
      <c r="B118" s="61" t="str">
        <f t="shared" si="12"/>
        <v>i</v>
      </c>
      <c r="C118" s="72">
        <v>694</v>
      </c>
      <c r="D118" s="73" t="str">
        <f>IF(ISNA(VLOOKUP($C118,BASEIS!$A$2:$E$475,3,FALSE))," ",VLOOKUP($C118,BASEIS!$A$2:$E$475,3,FALSE))</f>
        <v>ΠΡΟΣΧΟΛΙΚΗΣ ΑΓΩΓΗΣ (ΘΕΣΣΑΛΟΝΙΚΗ)</v>
      </c>
      <c r="E118" s="74" t="str">
        <f>IF(ISNA(VLOOKUP($C118,BASEIS!$A$2:$E$475,2,FALSE))," ",VLOOKUP($C118,BASEIS!$A$2:$E$475,2,FALSE))</f>
        <v>ΑΛΕΞΑΝΔΡΕΙΟ Τ.Ε.Ι. ΘΕΣΣΑΛΟΝΙΚΗΣ</v>
      </c>
      <c r="F118" s="75">
        <f>IF(ISNA(VLOOKUP($C118,BASEIS!$A$2:$E$475,4,FALSE))," ",VLOOKUP($C118,BASEIS!$A$2:$E$475,4,FALSE))</f>
        <v>9358</v>
      </c>
      <c r="G118" s="245">
        <f>IF(ISNA(VLOOKUP($C118,BASEIS!$A$2:$E$475,5,FALSE))," ",VLOOKUP($C118,BASEIS!$A$2:$E$475,5,FALSE))</f>
        <v>10867</v>
      </c>
      <c r="H118" s="64"/>
      <c r="I118" s="71">
        <f t="shared" si="13"/>
        <v>-10867</v>
      </c>
      <c r="J118" s="172">
        <f t="shared" si="14"/>
        <v>2</v>
      </c>
      <c r="K118" s="224" t="str">
        <f t="shared" si="15"/>
        <v/>
      </c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20.25" thickBot="1">
      <c r="A119" s="66" t="str">
        <f>IF(ISNA(VLOOKUP($C119,BASEIS!$A$2:$G$475,3,FALSE))," ",VLOOKUP($C119,BASEIS!$A$2:$G$475,7,FALSE))</f>
        <v>http://tlpm.teiep.gr</v>
      </c>
      <c r="B119" s="61" t="str">
        <f t="shared" si="12"/>
        <v>i</v>
      </c>
      <c r="C119" s="72">
        <v>696</v>
      </c>
      <c r="D119" s="73" t="str">
        <f>IF(ISNA(VLOOKUP($C119,BASEIS!$A$2:$E$475,3,FALSE))," ",VLOOKUP($C119,BASEIS!$A$2:$E$475,3,FALSE))</f>
        <v>ΛΑΪΚΗΣ ΚΑΙ ΠΑΡΑΔΟΣΙΑΚΗΣ ΜΟΥΣΙΚΗΣ (ΑΡΤΑ)</v>
      </c>
      <c r="E119" s="74" t="str">
        <f>IF(ISNA(VLOOKUP($C119,BASEIS!$A$2:$E$475,2,FALSE))," ",VLOOKUP($C119,BASEIS!$A$2:$E$475,2,FALSE))</f>
        <v>Τ.Ε.Ι. ΗΠΕΙΡΟΥ</v>
      </c>
      <c r="F119" s="75">
        <f>IF(ISNA(VLOOKUP($C119,BASEIS!$A$2:$E$475,4,FALSE))," ",VLOOKUP($C119,BASEIS!$A$2:$E$475,4,FALSE))</f>
        <v>10735</v>
      </c>
      <c r="G119" s="245">
        <f>IF(ISNA(VLOOKUP($C119,BASEIS!$A$2:$E$475,5,FALSE))," ",VLOOKUP($C119,BASEIS!$A$2:$E$475,5,FALSE))</f>
        <v>10872</v>
      </c>
      <c r="H119" s="64"/>
      <c r="I119" s="71">
        <f t="shared" si="13"/>
        <v>-10872</v>
      </c>
      <c r="J119" s="172">
        <f t="shared" si="14"/>
        <v>2</v>
      </c>
      <c r="K119" s="224" t="str">
        <f t="shared" si="15"/>
        <v/>
      </c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20.25" thickBot="1">
      <c r="A120" s="66" t="str">
        <f>IF(ISNA(VLOOKUP($C120,BASEIS!$A$2:$G$475,3,FALSE))," ",VLOOKUP($C120,BASEIS!$A$2:$G$475,7,FALSE))</f>
        <v>http://www.teikal.gr/</v>
      </c>
      <c r="B120" s="61" t="str">
        <f t="shared" si="12"/>
        <v>i</v>
      </c>
      <c r="C120" s="72">
        <v>760</v>
      </c>
      <c r="D120" s="73" t="str">
        <f>IF(ISNA(VLOOKUP($C120,BASEIS!$A$2:$E$475,3,FALSE))," ",VLOOKUP($C120,BASEIS!$A$2:$E$475,3,FALSE))</f>
        <v>ΤΕΧΝΟΛΟΓΩΝ ΓΕΩΠΟΝΩΝ (ΚΑΛΑΜΑΤΑ)</v>
      </c>
      <c r="E120" s="74" t="str">
        <f>IF(ISNA(VLOOKUP($C120,BASEIS!$A$2:$E$475,2,FALSE))," ",VLOOKUP($C120,BASEIS!$A$2:$E$475,2,FALSE))</f>
        <v>Τ.Ε.Ι. ΠΕΛΟΠΟΝΝΗΣΟΥ</v>
      </c>
      <c r="F120" s="75">
        <f>IF(ISNA(VLOOKUP($C120,BASEIS!$A$2:$E$475,4,FALSE))," ",VLOOKUP($C120,BASEIS!$A$2:$E$475,4,FALSE))</f>
        <v>11308</v>
      </c>
      <c r="G120" s="245">
        <f>IF(ISNA(VLOOKUP($C120,BASEIS!$A$2:$E$475,5,FALSE))," ",VLOOKUP($C120,BASEIS!$A$2:$E$475,5,FALSE))</f>
        <v>11108</v>
      </c>
      <c r="H120" s="64"/>
      <c r="I120" s="71">
        <f t="shared" si="13"/>
        <v>-11108</v>
      </c>
      <c r="J120" s="172">
        <f t="shared" si="14"/>
        <v>2</v>
      </c>
      <c r="K120" s="224" t="str">
        <f t="shared" si="15"/>
        <v/>
      </c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20.25" thickBot="1">
      <c r="A121" s="66" t="str">
        <f>IF(ISNA(VLOOKUP($C121,BASEIS!$A$2:$G$475,3,FALSE))," ",VLOOKUP($C121,BASEIS!$A$2:$G$475,7,FALSE))</f>
        <v>http://www.steg.teicrete.gr/fp/</v>
      </c>
      <c r="B121" s="61" t="str">
        <f t="shared" si="12"/>
        <v>i</v>
      </c>
      <c r="C121" s="72">
        <v>758</v>
      </c>
      <c r="D121" s="73" t="str">
        <f>IF(ISNA(VLOOKUP($C121,BASEIS!$A$2:$E$475,3,FALSE))," ",VLOOKUP($C121,BASEIS!$A$2:$E$475,3,FALSE))</f>
        <v>ΤΕΧΝΟΛΟΓΩΝ ΓΕΩΠΟΝΩΝ (ΗΡΑΚΛΕΙΟ)</v>
      </c>
      <c r="E121" s="74" t="str">
        <f>IF(ISNA(VLOOKUP($C121,BASEIS!$A$2:$E$475,2,FALSE))," ",VLOOKUP($C121,BASEIS!$A$2:$E$475,2,FALSE))</f>
        <v>Τ.Ε.Ι. ΚΡΗΤΗΣ</v>
      </c>
      <c r="F121" s="75">
        <f>IF(ISNA(VLOOKUP($C121,BASEIS!$A$2:$E$475,4,FALSE))," ",VLOOKUP($C121,BASEIS!$A$2:$E$475,4,FALSE))</f>
        <v>11460</v>
      </c>
      <c r="G121" s="245">
        <f>IF(ISNA(VLOOKUP($C121,BASEIS!$A$2:$E$475,5,FALSE))," ",VLOOKUP($C121,BASEIS!$A$2:$E$475,5,FALSE))</f>
        <v>11298</v>
      </c>
      <c r="H121" s="64"/>
      <c r="I121" s="71">
        <f t="shared" si="13"/>
        <v>-11298</v>
      </c>
      <c r="J121" s="172">
        <f t="shared" si="14"/>
        <v>2</v>
      </c>
      <c r="K121" s="224" t="str">
        <f t="shared" si="15"/>
        <v/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20.25" thickBot="1">
      <c r="A122" s="66" t="str">
        <f>IF(ISNA(VLOOKUP($C122,BASEIS!$A$2:$G$475,3,FALSE))," ",VLOOKUP($C122,BASEIS!$A$2:$G$475,7,FALSE))</f>
        <v>https://www.teilar.gr/tmimata/tmima.php?tid=25</v>
      </c>
      <c r="B122" s="61" t="str">
        <f t="shared" si="12"/>
        <v>i</v>
      </c>
      <c r="C122" s="72">
        <v>761</v>
      </c>
      <c r="D122" s="73" t="str">
        <f>IF(ISNA(VLOOKUP($C122,BASEIS!$A$2:$E$475,3,FALSE))," ",VLOOKUP($C122,BASEIS!$A$2:$E$475,3,FALSE))</f>
        <v>ΤΕΧΝΟΛΟΓΩΝ ΓΕΩΠΟΝΩΝ (ΛΑΡΙΣΑ)</v>
      </c>
      <c r="E122" s="74" t="str">
        <f>IF(ISNA(VLOOKUP($C122,BASEIS!$A$2:$E$475,2,FALSE))," ",VLOOKUP($C122,BASEIS!$A$2:$E$475,2,FALSE))</f>
        <v>Τ.Ε.Ι. ΘΕΣΣΑΛΙΑΣ</v>
      </c>
      <c r="F122" s="75">
        <f>IF(ISNA(VLOOKUP($C122,BASEIS!$A$2:$E$475,4,FALSE))," ",VLOOKUP($C122,BASEIS!$A$2:$E$475,4,FALSE))</f>
        <v>11675</v>
      </c>
      <c r="G122" s="245">
        <f>IF(ISNA(VLOOKUP($C122,BASEIS!$A$2:$E$475,5,FALSE))," ",VLOOKUP($C122,BASEIS!$A$2:$E$475,5,FALSE))</f>
        <v>11496</v>
      </c>
      <c r="H122" s="64"/>
      <c r="I122" s="71">
        <f t="shared" si="13"/>
        <v>-11496</v>
      </c>
      <c r="J122" s="172">
        <f t="shared" si="14"/>
        <v>2</v>
      </c>
      <c r="K122" s="224" t="str">
        <f t="shared" si="15"/>
        <v/>
      </c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20.25" thickBot="1">
      <c r="A123" s="66" t="str">
        <f>IF(ISNA(VLOOKUP($C123,BASEIS!$A$2:$G$475,3,FALSE))," ",VLOOKUP($C123,BASEIS!$A$2:$G$475,7,FALSE))</f>
        <v>http://www.teikav.edu.gr/portal/index.php/el/studies/bachelors/steg/bsc-oenology</v>
      </c>
      <c r="B123" s="61" t="str">
        <f t="shared" si="12"/>
        <v>i</v>
      </c>
      <c r="C123" s="72">
        <v>752</v>
      </c>
      <c r="D123" s="73" t="str">
        <f>IF(ISNA(VLOOKUP($C123,BASEIS!$A$2:$E$475,3,FALSE))," ",VLOOKUP($C123,BASEIS!$A$2:$E$475,3,FALSE))</f>
        <v>ΟΙΝΟΛΟΓΙΑΣ ΚΑΙ ΤΕΧΝΟΛΟΓΙΑΣ ΠΟΤΩΝ (ΔΡΑΜΑ)</v>
      </c>
      <c r="E123" s="74" t="str">
        <f>IF(ISNA(VLOOKUP($C123,BASEIS!$A$2:$E$475,2,FALSE))," ",VLOOKUP($C123,BASEIS!$A$2:$E$475,2,FALSE))</f>
        <v>Τ.Ε.Ι. ΑΝΑΤΟΛΙΚΗΣ ΜΑΚΕΔΟΝΙΑΣ &amp; ΘΡΑΚΗΣ</v>
      </c>
      <c r="F123" s="75">
        <f>IF(ISNA(VLOOKUP($C123,BASEIS!$A$2:$E$475,4,FALSE))," ",VLOOKUP($C123,BASEIS!$A$2:$E$475,4,FALSE))</f>
        <v>7649</v>
      </c>
      <c r="G123" s="245">
        <f>IF(ISNA(VLOOKUP($C123,BASEIS!$A$2:$E$475,5,FALSE))," ",VLOOKUP($C123,BASEIS!$A$2:$E$475,5,FALSE))</f>
        <v>11690</v>
      </c>
      <c r="H123" s="64"/>
      <c r="I123" s="71">
        <f t="shared" si="13"/>
        <v>-11690</v>
      </c>
      <c r="J123" s="172">
        <f t="shared" si="14"/>
        <v>2</v>
      </c>
      <c r="K123" s="224" t="str">
        <f t="shared" si="15"/>
        <v/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20.25" thickBot="1">
      <c r="A124" s="66" t="str">
        <f>IF(ISNA(VLOOKUP($C124,BASEIS!$A$2:$G$475,3,FALSE))," ",VLOOKUP($C124,BASEIS!$A$2:$G$475,7,FALSE))</f>
        <v>http://bg.teiion.gr/index.php?lang=el</v>
      </c>
      <c r="B124" s="61" t="str">
        <f t="shared" si="12"/>
        <v>i</v>
      </c>
      <c r="C124" s="72">
        <v>546</v>
      </c>
      <c r="D124" s="73" t="str">
        <f>IF(ISNA(VLOOKUP($C124,BASEIS!$A$2:$E$475,3,FALSE))," ",VLOOKUP($C124,BASEIS!$A$2:$E$475,3,FALSE))</f>
        <v>ΤΕΧΝΟΛΟΓΙΑΣ ΤΡΟΦΙΜΩΝ (ΑΡΓΟΣΤΟΛΙ)</v>
      </c>
      <c r="E124" s="74" t="str">
        <f>IF(ISNA(VLOOKUP($C124,BASEIS!$A$2:$E$475,2,FALSE))," ",VLOOKUP($C124,BASEIS!$A$2:$E$475,2,FALSE))</f>
        <v>Τ.Ε.Ι. ΙΟΝΙΩΝ ΝΗΣΩΝ</v>
      </c>
      <c r="F124" s="75">
        <f>IF(ISNA(VLOOKUP($C124,BASEIS!$A$2:$E$475,4,FALSE))," ",VLOOKUP($C124,BASEIS!$A$2:$E$475,4,FALSE))</f>
        <v>7006</v>
      </c>
      <c r="G124" s="245">
        <f>IF(ISNA(VLOOKUP($C124,BASEIS!$A$2:$E$475,5,FALSE))," ",VLOOKUP($C124,BASEIS!$A$2:$E$475,5,FALSE))</f>
        <v>11698</v>
      </c>
      <c r="H124" s="64"/>
      <c r="I124" s="71">
        <f t="shared" si="13"/>
        <v>-11698</v>
      </c>
      <c r="J124" s="172">
        <f t="shared" si="14"/>
        <v>2</v>
      </c>
      <c r="K124" s="224" t="str">
        <f t="shared" si="15"/>
        <v/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20.25" thickBot="1">
      <c r="A125" s="66" t="str">
        <f>IF(ISNA(VLOOKUP($C125,BASEIS!$A$2:$G$475,3,FALSE))," ",VLOOKUP($C125,BASEIS!$A$2:$G$475,7,FALSE))</f>
        <v>http://www.teiath.gr/seyp/early_childhood_education/</v>
      </c>
      <c r="B125" s="61" t="str">
        <f t="shared" ref="B125" si="16">HYPERLINK(A125,"i")</f>
        <v>i</v>
      </c>
      <c r="C125" s="72">
        <v>690</v>
      </c>
      <c r="D125" s="73" t="str">
        <f>IF(ISNA(VLOOKUP($C125,BASEIS!$A$2:$E$475,3,FALSE))," ",VLOOKUP($C125,BASEIS!$A$2:$E$475,3,FALSE))</f>
        <v>ΠΡΟΣΧΟΛΙΚΗΣ ΑΓΩΓΗΣ (ΑΘΗΝΑ)</v>
      </c>
      <c r="E125" s="74" t="str">
        <f>IF(ISNA(VLOOKUP($C125,BASEIS!$A$2:$E$475,2,FALSE))," ",VLOOKUP($C125,BASEIS!$A$2:$E$475,2,FALSE))</f>
        <v>Τ.Ε.Ι. ΑΘΗΝΑΣ</v>
      </c>
      <c r="F125" s="75">
        <f>IF(ISNA(VLOOKUP($C125,BASEIS!$A$2:$E$475,4,FALSE))," ",VLOOKUP($C125,BASEIS!$A$2:$E$475,4,FALSE))</f>
        <v>10149</v>
      </c>
      <c r="G125" s="245">
        <f>IF(ISNA(VLOOKUP($C125,BASEIS!$A$2:$E$475,5,FALSE))," ",VLOOKUP($C125,BASEIS!$A$2:$E$475,5,FALSE))</f>
        <v>11861</v>
      </c>
      <c r="H125" s="64"/>
      <c r="I125" s="71">
        <f t="shared" ref="I125" si="17">$F$2-G125</f>
        <v>-11861</v>
      </c>
      <c r="J125" s="172">
        <f t="shared" ref="J125" si="18">IF(I125&gt;=0,1,2)</f>
        <v>2</v>
      </c>
      <c r="K125" s="224" t="str">
        <f t="shared" ref="K125" si="19">IF(G125=0,"ΝΕΑ ΣΧΟΛΗ","")</f>
        <v/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20.25" thickBot="1">
      <c r="A126" s="66" t="str">
        <f>IF(ISNA(VLOOKUP($C126,BASEIS!$A$2:$G$475,3,FALSE))," ",VLOOKUP($C126,BASEIS!$A$2:$G$475,7,FALSE))</f>
        <v>http://nursing.teikav.edu.gr/</v>
      </c>
      <c r="B126" s="61" t="str">
        <f t="shared" si="12"/>
        <v>i</v>
      </c>
      <c r="C126" s="72">
        <v>744</v>
      </c>
      <c r="D126" s="73" t="str">
        <f>IF(ISNA(VLOOKUP($C126,BASEIS!$A$2:$E$475,3,FALSE))," ",VLOOKUP($C126,BASEIS!$A$2:$E$475,3,FALSE))</f>
        <v>ΝΟΣΗΛΕΥΤΙΚΗΣ (ΔΙΔΥΜΟΤΕΙΧΟ)</v>
      </c>
      <c r="E126" s="74" t="str">
        <f>IF(ISNA(VLOOKUP($C126,BASEIS!$A$2:$E$475,2,FALSE))," ",VLOOKUP($C126,BASEIS!$A$2:$E$475,2,FALSE))</f>
        <v>Τ.Ε.Ι. ΑΝΑΤΟΛΙΚΗΣ ΜΑΚΕΔΟΝΙΑΣ &amp; ΘΡΑΚΗΣ</v>
      </c>
      <c r="F126" s="75">
        <f>IF(ISNA(VLOOKUP($C126,BASEIS!$A$2:$E$475,4,FALSE))," ",VLOOKUP($C126,BASEIS!$A$2:$E$475,4,FALSE))</f>
        <v>11987</v>
      </c>
      <c r="G126" s="245">
        <f>IF(ISNA(VLOOKUP($C126,BASEIS!$A$2:$E$475,5,FALSE))," ",VLOOKUP($C126,BASEIS!$A$2:$E$475,5,FALSE))</f>
        <v>12271</v>
      </c>
      <c r="H126" s="64"/>
      <c r="I126" s="71">
        <f t="shared" si="13"/>
        <v>-12271</v>
      </c>
      <c r="J126" s="172">
        <f t="shared" si="14"/>
        <v>2</v>
      </c>
      <c r="K126" s="224" t="str">
        <f t="shared" si="15"/>
        <v/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20.25" thickBot="1">
      <c r="A127" s="66" t="str">
        <f>IF(ISNA(VLOOKUP($C127,BASEIS!$A$2:$G$475,3,FALSE))," ",VLOOKUP($C127,BASEIS!$A$2:$G$475,7,FALSE))</f>
        <v>http://agriculturaltechnology.teithe.gr/</v>
      </c>
      <c r="B127" s="61" t="str">
        <f t="shared" si="12"/>
        <v>i</v>
      </c>
      <c r="C127" s="72">
        <v>759</v>
      </c>
      <c r="D127" s="73" t="str">
        <f>IF(ISNA(VLOOKUP($C127,BASEIS!$A$2:$E$475,3,FALSE))," ",VLOOKUP($C127,BASEIS!$A$2:$E$475,3,FALSE))</f>
        <v>ΤΕΧΝΟΛΟΓΩΝ ΓΕΩΠΟΝΩΝ (ΘΕΣΣΑΛΟΝΙΚΗ)</v>
      </c>
      <c r="E127" s="74" t="str">
        <f>IF(ISNA(VLOOKUP($C127,BASEIS!$A$2:$E$475,2,FALSE))," ",VLOOKUP($C127,BASEIS!$A$2:$E$475,2,FALSE))</f>
        <v>ΑΛΕΞΑΝΔΡΕΙΟ Τ.Ε.Ι. ΘΕΣΣΑΛΟΝΙΚΗΣ</v>
      </c>
      <c r="F127" s="75">
        <f>IF(ISNA(VLOOKUP($C127,BASEIS!$A$2:$E$475,4,FALSE))," ",VLOOKUP($C127,BASEIS!$A$2:$E$475,4,FALSE))</f>
        <v>12496</v>
      </c>
      <c r="G127" s="245">
        <f>IF(ISNA(VLOOKUP($C127,BASEIS!$A$2:$E$475,5,FALSE))," ",VLOOKUP($C127,BASEIS!$A$2:$E$475,5,FALSE))</f>
        <v>12499</v>
      </c>
      <c r="H127" s="64"/>
      <c r="I127" s="71">
        <f t="shared" si="13"/>
        <v>-12499</v>
      </c>
      <c r="J127" s="172">
        <f t="shared" si="14"/>
        <v>2</v>
      </c>
      <c r="K127" s="224" t="str">
        <f t="shared" si="15"/>
        <v/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20.25" thickBot="1">
      <c r="A128" s="66" t="str">
        <f>IF(ISNA(VLOOKUP($C128,BASEIS!$A$2:$G$475,3,FALSE))," ",VLOOKUP($C128,BASEIS!$A$2:$G$475,7,FALSE))</f>
        <v>http://www.food.teilar.gr/</v>
      </c>
      <c r="B128" s="61" t="str">
        <f t="shared" si="12"/>
        <v>i</v>
      </c>
      <c r="C128" s="72">
        <v>739</v>
      </c>
      <c r="D128" s="73" t="str">
        <f>IF(ISNA(VLOOKUP($C128,BASEIS!$A$2:$E$475,3,FALSE))," ",VLOOKUP($C128,BASEIS!$A$2:$E$475,3,FALSE))</f>
        <v>ΤΕΧΝΟΛΟΓΙΑΣ ΤΡΟΦΙΜΩΝ (ΚΑΡΔΙΤΣΑ)</v>
      </c>
      <c r="E128" s="74" t="str">
        <f>IF(ISNA(VLOOKUP($C128,BASEIS!$A$2:$E$475,2,FALSE))," ",VLOOKUP($C128,BASEIS!$A$2:$E$475,2,FALSE))</f>
        <v>Τ.Ε.Ι. ΘΕΣΣΑΛΙΑΣ</v>
      </c>
      <c r="F128" s="75">
        <f>IF(ISNA(VLOOKUP($C128,BASEIS!$A$2:$E$475,4,FALSE))," ",VLOOKUP($C128,BASEIS!$A$2:$E$475,4,FALSE))</f>
        <v>8849</v>
      </c>
      <c r="G128" s="245">
        <f>IF(ISNA(VLOOKUP($C128,BASEIS!$A$2:$E$475,5,FALSE))," ",VLOOKUP($C128,BASEIS!$A$2:$E$475,5,FALSE))</f>
        <v>12591</v>
      </c>
      <c r="H128" s="64"/>
      <c r="I128" s="71">
        <f t="shared" si="13"/>
        <v>-12591</v>
      </c>
      <c r="J128" s="172">
        <f t="shared" si="14"/>
        <v>2</v>
      </c>
      <c r="K128" s="224" t="str">
        <f t="shared" si="15"/>
        <v/>
      </c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20.25" thickBot="1">
      <c r="A129" s="66" t="str">
        <f>IF(ISNA(VLOOKUP($C129,BASEIS!$A$2:$G$475,3,FALSE))," ",VLOOKUP($C129,BASEIS!$A$2:$G$475,7,FALSE))</f>
        <v>http://www.tetro.teikal.gr/</v>
      </c>
      <c r="B129" s="61" t="str">
        <f t="shared" si="12"/>
        <v>i</v>
      </c>
      <c r="C129" s="72">
        <v>515</v>
      </c>
      <c r="D129" s="73" t="str">
        <f>IF(ISNA(VLOOKUP($C129,BASEIS!$A$2:$E$475,3,FALSE))," ",VLOOKUP($C129,BASEIS!$A$2:$E$475,3,FALSE))</f>
        <v>ΤΕΧΝΟΛΟΓΙΑΣ ΤΡΟΦΙΜΩΝ (ΚΑΛΑΜΑΤΑ)</v>
      </c>
      <c r="E129" s="74" t="str">
        <f>IF(ISNA(VLOOKUP($C129,BASEIS!$A$2:$E$475,2,FALSE))," ",VLOOKUP($C129,BASEIS!$A$2:$E$475,2,FALSE))</f>
        <v>Τ.Ε.Ι. ΠΕΛΟΠΟΝΝΗΣΟΥ</v>
      </c>
      <c r="F129" s="75">
        <f>IF(ISNA(VLOOKUP($C129,BASEIS!$A$2:$E$475,4,FALSE))," ",VLOOKUP($C129,BASEIS!$A$2:$E$475,4,FALSE))</f>
        <v>9049</v>
      </c>
      <c r="G129" s="245">
        <f>IF(ISNA(VLOOKUP($C129,BASEIS!$A$2:$E$475,5,FALSE))," ",VLOOKUP($C129,BASEIS!$A$2:$E$475,5,FALSE))</f>
        <v>12795</v>
      </c>
      <c r="H129" s="64"/>
      <c r="I129" s="71">
        <f t="shared" si="13"/>
        <v>-12795</v>
      </c>
      <c r="J129" s="172">
        <f t="shared" si="14"/>
        <v>2</v>
      </c>
      <c r="K129" s="224" t="str">
        <f t="shared" si="15"/>
        <v/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20.25" thickBot="1">
      <c r="A130" s="66" t="str">
        <f>IF(ISNA(VLOOKUP($C130,BASEIS!$A$2:$G$475,3,FALSE))," ",VLOOKUP($C130,BASEIS!$A$2:$G$475,7,FALSE))</f>
        <v>https://www.teicrete.gr/nosil/</v>
      </c>
      <c r="B130" s="61" t="str">
        <f t="shared" si="12"/>
        <v>i</v>
      </c>
      <c r="C130" s="72">
        <v>653</v>
      </c>
      <c r="D130" s="73" t="str">
        <f>IF(ISNA(VLOOKUP($C130,BASEIS!$A$2:$E$475,3,FALSE))," ",VLOOKUP($C130,BASEIS!$A$2:$E$475,3,FALSE))</f>
        <v>ΝΟΣΗΛΕΥΤΙΚΗΣ (ΗΡΑΚΛΕΙΟ)</v>
      </c>
      <c r="E130" s="74" t="str">
        <f>IF(ISNA(VLOOKUP($C130,BASEIS!$A$2:$E$475,2,FALSE))," ",VLOOKUP($C130,BASEIS!$A$2:$E$475,2,FALSE))</f>
        <v>Τ.Ε.Ι. ΚΡΗΤΗΣ</v>
      </c>
      <c r="F130" s="75">
        <f>IF(ISNA(VLOOKUP($C130,BASEIS!$A$2:$E$475,4,FALSE))," ",VLOOKUP($C130,BASEIS!$A$2:$E$475,4,FALSE))</f>
        <v>12469</v>
      </c>
      <c r="G130" s="245">
        <f>IF(ISNA(VLOOKUP($C130,BASEIS!$A$2:$E$475,5,FALSE))," ",VLOOKUP($C130,BASEIS!$A$2:$E$475,5,FALSE))</f>
        <v>12829</v>
      </c>
      <c r="H130" s="64"/>
      <c r="I130" s="71">
        <f t="shared" si="13"/>
        <v>-12829</v>
      </c>
      <c r="J130" s="172">
        <f t="shared" si="14"/>
        <v>2</v>
      </c>
      <c r="K130" s="224" t="str">
        <f t="shared" si="15"/>
        <v/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20.25" thickBot="1">
      <c r="A131" s="66" t="str">
        <f>IF(ISNA(VLOOKUP($C131,BASEIS!$A$2:$G$475,3,FALSE))," ",VLOOKUP($C131,BASEIS!$A$2:$G$475,7,FALSE))</f>
        <v>http://www.nos.teilam.gr</v>
      </c>
      <c r="B131" s="61" t="str">
        <f t="shared" si="12"/>
        <v>i</v>
      </c>
      <c r="C131" s="72">
        <v>652</v>
      </c>
      <c r="D131" s="73" t="str">
        <f>IF(ISNA(VLOOKUP($C131,BASEIS!$A$2:$E$475,3,FALSE))," ",VLOOKUP($C131,BASEIS!$A$2:$E$475,3,FALSE))</f>
        <v>ΝΟΣΗΛΕΥΤΙΚΗΣ (ΛΑΜΙΑ)</v>
      </c>
      <c r="E131" s="74" t="str">
        <f>IF(ISNA(VLOOKUP($C131,BASEIS!$A$2:$E$475,2,FALSE))," ",VLOOKUP($C131,BASEIS!$A$2:$E$475,2,FALSE))</f>
        <v>Τ.Ε.Ι. ΣΤΕΡΕΑΣ ΕΛΛΑΔΑΣ</v>
      </c>
      <c r="F131" s="75">
        <f>IF(ISNA(VLOOKUP($C131,BASEIS!$A$2:$E$475,4,FALSE))," ",VLOOKUP($C131,BASEIS!$A$2:$E$475,4,FALSE))</f>
        <v>12578</v>
      </c>
      <c r="G131" s="245">
        <f>IF(ISNA(VLOOKUP($C131,BASEIS!$A$2:$E$475,5,FALSE))," ",VLOOKUP($C131,BASEIS!$A$2:$E$475,5,FALSE))</f>
        <v>12900</v>
      </c>
      <c r="H131" s="64"/>
      <c r="I131" s="71">
        <f t="shared" si="13"/>
        <v>-12900</v>
      </c>
      <c r="J131" s="172">
        <f t="shared" si="14"/>
        <v>2</v>
      </c>
      <c r="K131" s="224" t="str">
        <f t="shared" si="15"/>
        <v/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20.25" thickBot="1">
      <c r="A132" s="66" t="str">
        <f>IF(ISNA(VLOOKUP($C132,BASEIS!$A$2:$G$475,3,FALSE))," ",VLOOKUP($C132,BASEIS!$A$2:$G$475,7,FALSE))</f>
        <v>http://www.teilar.gr/tmimata/tmima.php?tid=12</v>
      </c>
      <c r="B132" s="61" t="str">
        <f t="shared" si="12"/>
        <v>i</v>
      </c>
      <c r="C132" s="72">
        <v>651</v>
      </c>
      <c r="D132" s="73" t="str">
        <f>IF(ISNA(VLOOKUP($C132,BASEIS!$A$2:$E$475,3,FALSE))," ",VLOOKUP($C132,BASEIS!$A$2:$E$475,3,FALSE))</f>
        <v>ΝΟΣΗΛΕΥΤΙΚΗΣ (ΛΑΡΙΣΑ)</v>
      </c>
      <c r="E132" s="74" t="str">
        <f>IF(ISNA(VLOOKUP($C132,BASEIS!$A$2:$E$475,2,FALSE))," ",VLOOKUP($C132,BASEIS!$A$2:$E$475,2,FALSE))</f>
        <v>Τ.Ε.Ι. ΘΕΣΣΑΛΙΑΣ</v>
      </c>
      <c r="F132" s="75">
        <f>IF(ISNA(VLOOKUP($C132,BASEIS!$A$2:$E$475,4,FALSE))," ",VLOOKUP($C132,BASEIS!$A$2:$E$475,4,FALSE))</f>
        <v>12773</v>
      </c>
      <c r="G132" s="245">
        <f>IF(ISNA(VLOOKUP($C132,BASEIS!$A$2:$E$475,5,FALSE))," ",VLOOKUP($C132,BASEIS!$A$2:$E$475,5,FALSE))</f>
        <v>13134</v>
      </c>
      <c r="H132" s="64"/>
      <c r="I132" s="71">
        <f t="shared" si="13"/>
        <v>-13134</v>
      </c>
      <c r="J132" s="172">
        <f t="shared" si="14"/>
        <v>2</v>
      </c>
      <c r="K132" s="224" t="str">
        <f t="shared" si="15"/>
        <v/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20.25" thickBot="1">
      <c r="A133" s="66" t="str">
        <f>IF(ISNA(VLOOKUP($C133,BASEIS!$A$2:$G$475,3,FALSE))," ",VLOOKUP($C133,BASEIS!$A$2:$G$475,7,FALSE))</f>
        <v>http://nursing.ioa.teiep.gr/</v>
      </c>
      <c r="B133" s="61" t="str">
        <f t="shared" si="12"/>
        <v>i</v>
      </c>
      <c r="C133" s="72">
        <v>654</v>
      </c>
      <c r="D133" s="73" t="str">
        <f>IF(ISNA(VLOOKUP($C133,BASEIS!$A$2:$E$475,3,FALSE))," ",VLOOKUP($C133,BASEIS!$A$2:$E$475,3,FALSE))</f>
        <v>ΝΟΣΗΛΕΥΤΙΚΗΣ (ΙΩΑΝΝΙΝΑ)</v>
      </c>
      <c r="E133" s="74" t="str">
        <f>IF(ISNA(VLOOKUP($C133,BASEIS!$A$2:$E$475,2,FALSE))," ",VLOOKUP($C133,BASEIS!$A$2:$E$475,2,FALSE))</f>
        <v>Τ.Ε.Ι. ΗΠΕΙΡΟΥ</v>
      </c>
      <c r="F133" s="75">
        <f>IF(ISNA(VLOOKUP($C133,BASEIS!$A$2:$E$475,4,FALSE))," ",VLOOKUP($C133,BASEIS!$A$2:$E$475,4,FALSE))</f>
        <v>12690</v>
      </c>
      <c r="G133" s="245">
        <f>IF(ISNA(VLOOKUP($C133,BASEIS!$A$2:$E$475,5,FALSE))," ",VLOOKUP($C133,BASEIS!$A$2:$E$475,5,FALSE))</f>
        <v>13149</v>
      </c>
      <c r="H133" s="64"/>
      <c r="I133" s="71">
        <f t="shared" si="13"/>
        <v>-13149</v>
      </c>
      <c r="J133" s="172">
        <f t="shared" si="14"/>
        <v>2</v>
      </c>
      <c r="K133" s="224" t="str">
        <f t="shared" si="15"/>
        <v/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20.25" thickBot="1">
      <c r="A134" s="66" t="str">
        <f>IF(ISNA(VLOOKUP($C134,BASEIS!$A$2:$G$475,3,FALSE))," ",VLOOKUP($C134,BASEIS!$A$2:$G$475,7,FALSE))</f>
        <v>http://www.teiath.gr/seyp/health_visit/articles.php?id=3338&amp;lang=el</v>
      </c>
      <c r="B134" s="61" t="str">
        <f t="shared" si="12"/>
        <v>i</v>
      </c>
      <c r="C134" s="72">
        <v>667</v>
      </c>
      <c r="D134" s="73" t="str">
        <f>IF(ISNA(VLOOKUP($C134,BASEIS!$A$2:$E$475,3,FALSE))," ",VLOOKUP($C134,BASEIS!$A$2:$E$475,3,FALSE))</f>
        <v>ΔΗΜΟΣΙΑΣ ΥΓΕΙΑΣ ΚΑΙ ΚΟΙΝΟΤΙΚΗΣ ΥΓΕΙΑΣ (ΑΘΗΝΑ) - ΚΟΙΝΟΤΙΚΗΣ ΥΓΕΙΑΣ</v>
      </c>
      <c r="E134" s="74" t="str">
        <f>IF(ISNA(VLOOKUP($C134,BASEIS!$A$2:$E$475,2,FALSE))," ",VLOOKUP($C134,BASEIS!$A$2:$E$475,2,FALSE))</f>
        <v>Τ.Ε.Ι. ΑΘΗΝΑΣ</v>
      </c>
      <c r="F134" s="75">
        <f>IF(ISNA(VLOOKUP($C134,BASEIS!$A$2:$E$475,4,FALSE))," ",VLOOKUP($C134,BASEIS!$A$2:$E$475,4,FALSE))</f>
        <v>13190</v>
      </c>
      <c r="G134" s="245">
        <f>IF(ISNA(VLOOKUP($C134,BASEIS!$A$2:$E$475,5,FALSE))," ",VLOOKUP($C134,BASEIS!$A$2:$E$475,5,FALSE))</f>
        <v>13151</v>
      </c>
      <c r="H134" s="64"/>
      <c r="I134" s="71">
        <f t="shared" si="13"/>
        <v>-13151</v>
      </c>
      <c r="J134" s="172">
        <f t="shared" si="14"/>
        <v>2</v>
      </c>
      <c r="K134" s="224" t="str">
        <f t="shared" si="15"/>
        <v/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20.25" thickBot="1">
      <c r="A135" s="66" t="str">
        <f>IF(ISNA(VLOOKUP($C135,BASEIS!$A$2:$G$475,3,FALSE))," ",VLOOKUP($C135,BASEIS!$A$2:$G$475,7,FALSE))</f>
        <v>http://optiki.teiwest.gr/</v>
      </c>
      <c r="B135" s="61" t="str">
        <f t="shared" si="12"/>
        <v>i</v>
      </c>
      <c r="C135" s="72">
        <v>742</v>
      </c>
      <c r="D135" s="73" t="str">
        <f>IF(ISNA(VLOOKUP($C135,BASEIS!$A$2:$E$475,3,FALSE))," ",VLOOKUP($C135,BASEIS!$A$2:$E$475,3,FALSE))</f>
        <v>ΟΠΤΙΚΗΣ ΚΑΙ ΟΠΤΟΜΕΤΡΙΑΣ (ΑΙΓΙΟ)</v>
      </c>
      <c r="E135" s="74" t="str">
        <f>IF(ISNA(VLOOKUP($C135,BASEIS!$A$2:$E$475,2,FALSE))," ",VLOOKUP($C135,BASEIS!$A$2:$E$475,2,FALSE))</f>
        <v>Τ.Ε.Ι. ΔΥΤΙΚΗΣ ΕΛΛΑΔΑΣ</v>
      </c>
      <c r="F135" s="75">
        <f>IF(ISNA(VLOOKUP($C135,BASEIS!$A$2:$E$475,4,FALSE))," ",VLOOKUP($C135,BASEIS!$A$2:$E$475,4,FALSE))</f>
        <v>0</v>
      </c>
      <c r="G135" s="245">
        <f>IF(ISNA(VLOOKUP($C135,BASEIS!$A$2:$E$475,5,FALSE))," ",VLOOKUP($C135,BASEIS!$A$2:$E$475,5,FALSE))</f>
        <v>13368</v>
      </c>
      <c r="H135" s="64"/>
      <c r="I135" s="71">
        <f t="shared" si="13"/>
        <v>-13368</v>
      </c>
      <c r="J135" s="172">
        <f t="shared" si="14"/>
        <v>2</v>
      </c>
      <c r="K135" s="224" t="str">
        <f t="shared" si="15"/>
        <v/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20.25" thickBot="1">
      <c r="A136" s="66" t="str">
        <f>IF(ISNA(VLOOKUP($C136,BASEIS!$A$2:$G$475,3,FALSE))," ",VLOOKUP($C136,BASEIS!$A$2:$G$475,7,FALSE))</f>
        <v>http://www.teiath.gr/stetrod/oenology/</v>
      </c>
      <c r="B136" s="61" t="str">
        <f t="shared" si="12"/>
        <v>i</v>
      </c>
      <c r="C136" s="72">
        <v>718</v>
      </c>
      <c r="D136" s="73" t="str">
        <f>IF(ISNA(VLOOKUP($C136,BASEIS!$A$2:$E$475,3,FALSE))," ",VLOOKUP($C136,BASEIS!$A$2:$E$475,3,FALSE))</f>
        <v>ΟΙΝΟΛΟΓΙΑΣ ΚΑΙ ΤΕΧΝΟΛΟΓΙΑΣ ΠΟΤΩΝ (ΑΘΗΝΑ)</v>
      </c>
      <c r="E136" s="74" t="str">
        <f>IF(ISNA(VLOOKUP($C136,BASEIS!$A$2:$E$475,2,FALSE))," ",VLOOKUP($C136,BASEIS!$A$2:$E$475,2,FALSE))</f>
        <v>Τ.Ε.Ι. ΑΘΗΝΑΣ</v>
      </c>
      <c r="F136" s="75">
        <f>IF(ISNA(VLOOKUP($C136,BASEIS!$A$2:$E$475,4,FALSE))," ",VLOOKUP($C136,BASEIS!$A$2:$E$475,4,FALSE))</f>
        <v>10925</v>
      </c>
      <c r="G136" s="245">
        <f>IF(ISNA(VLOOKUP($C136,BASEIS!$A$2:$E$475,5,FALSE))," ",VLOOKUP($C136,BASEIS!$A$2:$E$475,5,FALSE))</f>
        <v>13401</v>
      </c>
      <c r="H136" s="64"/>
      <c r="I136" s="71">
        <f t="shared" si="13"/>
        <v>-13401</v>
      </c>
      <c r="J136" s="172">
        <f t="shared" si="14"/>
        <v>2</v>
      </c>
      <c r="K136" s="224" t="str">
        <f t="shared" si="15"/>
        <v/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20.25" thickBot="1">
      <c r="A137" s="66" t="str">
        <f>IF(ISNA(VLOOKUP($C137,BASEIS!$A$2:$G$475,3,FALSE))," ",VLOOKUP($C137,BASEIS!$A$2:$G$475,7,FALSE))</f>
        <v>http://www.teiath.gr/seyp/public_health/</v>
      </c>
      <c r="B137" s="61" t="str">
        <f t="shared" si="12"/>
        <v>i</v>
      </c>
      <c r="C137" s="72">
        <v>633</v>
      </c>
      <c r="D137" s="73" t="str">
        <f>IF(ISNA(VLOOKUP($C137,BASEIS!$A$2:$E$475,3,FALSE))," ",VLOOKUP($C137,BASEIS!$A$2:$E$475,3,FALSE))</f>
        <v>ΔΗΜΟΣΙΑΣ ΥΓΕΙΑΣ ΚΑΙ ΚΟΙΝΟΤΙΚΗΣ ΥΓΕΙΑΣ (ΑΘΗΝΑ) - ΔΗΜΟΣΙΑΣ ΥΓΕΙΑΣ</v>
      </c>
      <c r="E137" s="74" t="str">
        <f>IF(ISNA(VLOOKUP($C137,BASEIS!$A$2:$E$475,2,FALSE))," ",VLOOKUP($C137,BASEIS!$A$2:$E$475,2,FALSE))</f>
        <v>Τ.Ε.Ι. ΑΘΗΝΑΣ</v>
      </c>
      <c r="F137" s="75">
        <f>IF(ISNA(VLOOKUP($C137,BASEIS!$A$2:$E$475,4,FALSE))," ",VLOOKUP($C137,BASEIS!$A$2:$E$475,4,FALSE))</f>
        <v>13667</v>
      </c>
      <c r="G137" s="245">
        <f>IF(ISNA(VLOOKUP($C137,BASEIS!$A$2:$E$475,5,FALSE))," ",VLOOKUP($C137,BASEIS!$A$2:$E$475,5,FALSE))</f>
        <v>13672</v>
      </c>
      <c r="H137" s="64"/>
      <c r="I137" s="71">
        <f t="shared" si="13"/>
        <v>-13672</v>
      </c>
      <c r="J137" s="172">
        <f t="shared" si="14"/>
        <v>2</v>
      </c>
      <c r="K137" s="224" t="str">
        <f t="shared" si="15"/>
        <v/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20.25" thickBot="1">
      <c r="A138" s="66" t="str">
        <f>IF(ISNA(VLOOKUP($C138,BASEIS!$A$2:$G$475,3,FALSE))," ",VLOOKUP($C138,BASEIS!$A$2:$G$475,7,FALSE))</f>
        <v>http://www.dd.teicrete.gr/</v>
      </c>
      <c r="B138" s="61" t="str">
        <f t="shared" si="12"/>
        <v>i</v>
      </c>
      <c r="C138" s="72">
        <v>628</v>
      </c>
      <c r="D138" s="73" t="str">
        <f>IF(ISNA(VLOOKUP($C138,BASEIS!$A$2:$E$475,3,FALSE))," ",VLOOKUP($C138,BASEIS!$A$2:$E$475,3,FALSE))</f>
        <v>ΔΙΑΤΡΟΦΗΣ ΚΑΙ ΔΙΑΙΤΟΛΟΓΙΑΣ (ΣΗΤΕΙΑ)</v>
      </c>
      <c r="E138" s="74" t="str">
        <f>IF(ISNA(VLOOKUP($C138,BASEIS!$A$2:$E$475,2,FALSE))," ",VLOOKUP($C138,BASEIS!$A$2:$E$475,2,FALSE))</f>
        <v>Τ.Ε.Ι. ΚΡΗΤΗΣ</v>
      </c>
      <c r="F138" s="75">
        <f>IF(ISNA(VLOOKUP($C138,BASEIS!$A$2:$E$475,4,FALSE))," ",VLOOKUP($C138,BASEIS!$A$2:$E$475,4,FALSE))</f>
        <v>13522</v>
      </c>
      <c r="G138" s="245">
        <f>IF(ISNA(VLOOKUP($C138,BASEIS!$A$2:$E$475,5,FALSE))," ",VLOOKUP($C138,BASEIS!$A$2:$E$475,5,FALSE))</f>
        <v>13747</v>
      </c>
      <c r="H138" s="64"/>
      <c r="I138" s="71">
        <f t="shared" si="13"/>
        <v>-13747</v>
      </c>
      <c r="J138" s="172">
        <f t="shared" si="14"/>
        <v>2</v>
      </c>
      <c r="K138" s="224" t="str">
        <f t="shared" si="15"/>
        <v/>
      </c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20.25" thickBot="1">
      <c r="A139" s="66" t="str">
        <f>IF(ISNA(VLOOKUP($C139,BASEIS!$A$2:$G$475,3,FALSE))," ",VLOOKUP($C139,BASEIS!$A$2:$G$475,7,FALSE))</f>
        <v>http://nurs.teiwest.gr</v>
      </c>
      <c r="B139" s="61" t="str">
        <f t="shared" si="12"/>
        <v>i</v>
      </c>
      <c r="C139" s="72">
        <v>649</v>
      </c>
      <c r="D139" s="73" t="str">
        <f>IF(ISNA(VLOOKUP($C139,BASEIS!$A$2:$E$475,3,FALSE))," ",VLOOKUP($C139,BASEIS!$A$2:$E$475,3,FALSE))</f>
        <v>ΝΟΣΗΛΕΥΤΙΚΗΣ (ΠΑΤΡΑ)</v>
      </c>
      <c r="E139" s="74" t="str">
        <f>IF(ISNA(VLOOKUP($C139,BASEIS!$A$2:$E$475,2,FALSE))," ",VLOOKUP($C139,BASEIS!$A$2:$E$475,2,FALSE))</f>
        <v>Τ.Ε.Ι. ΔΥΤΙΚΗΣ ΕΛΛΑΔΑΣ</v>
      </c>
      <c r="F139" s="75">
        <f>IF(ISNA(VLOOKUP($C139,BASEIS!$A$2:$E$475,4,FALSE))," ",VLOOKUP($C139,BASEIS!$A$2:$E$475,4,FALSE))</f>
        <v>13343</v>
      </c>
      <c r="G139" s="245">
        <f>IF(ISNA(VLOOKUP($C139,BASEIS!$A$2:$E$475,5,FALSE))," ",VLOOKUP($C139,BASEIS!$A$2:$E$475,5,FALSE))</f>
        <v>13751</v>
      </c>
      <c r="H139" s="64"/>
      <c r="I139" s="71">
        <f t="shared" si="13"/>
        <v>-13751</v>
      </c>
      <c r="J139" s="172">
        <f t="shared" si="14"/>
        <v>2</v>
      </c>
      <c r="K139" s="224" t="str">
        <f t="shared" si="15"/>
        <v/>
      </c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20.25" thickBot="1">
      <c r="A140" s="66" t="str">
        <f>IF(ISNA(VLOOKUP($C140,BASEIS!$A$2:$G$475,3,FALSE))," ",VLOOKUP($C140,BASEIS!$A$2:$G$475,7,FALSE))</f>
        <v>http://www.teiath.gr/seyp/health/</v>
      </c>
      <c r="B140" s="61" t="str">
        <f t="shared" si="12"/>
        <v>i</v>
      </c>
      <c r="C140" s="72">
        <v>662</v>
      </c>
      <c r="D140" s="73" t="str">
        <f>IF(ISNA(VLOOKUP($C140,BASEIS!$A$2:$E$475,3,FALSE))," ",VLOOKUP($C140,BASEIS!$A$2:$E$475,3,FALSE))</f>
        <v>ΜΑΙΕΥΤΙΚΗΣ (ΠΤΟΛΕΜΑΪΔΑ)</v>
      </c>
      <c r="E140" s="74" t="str">
        <f>IF(ISNA(VLOOKUP($C140,BASEIS!$A$2:$E$475,2,FALSE))," ",VLOOKUP($C140,BASEIS!$A$2:$E$475,2,FALSE))</f>
        <v>Τ.Ε.Ι. ΔΥΤΙΚΗΣ ΜΑΚΕΔΟΝΙΑΣ</v>
      </c>
      <c r="F140" s="75">
        <f>IF(ISNA(VLOOKUP($C140,BASEIS!$A$2:$E$475,4,FALSE))," ",VLOOKUP($C140,BASEIS!$A$2:$E$475,4,FALSE))</f>
        <v>13236</v>
      </c>
      <c r="G140" s="245">
        <f>IF(ISNA(VLOOKUP($C140,BASEIS!$A$2:$E$475,5,FALSE))," ",VLOOKUP($C140,BASEIS!$A$2:$E$475,5,FALSE))</f>
        <v>13752</v>
      </c>
      <c r="H140" s="64"/>
      <c r="I140" s="71">
        <f t="shared" si="13"/>
        <v>-13752</v>
      </c>
      <c r="J140" s="172">
        <f t="shared" si="14"/>
        <v>2</v>
      </c>
      <c r="K140" s="224" t="str">
        <f t="shared" si="15"/>
        <v/>
      </c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20.25" thickBot="1">
      <c r="A141" s="66" t="str">
        <f>IF(ISNA(VLOOKUP($C141,BASEIS!$A$2:$G$475,3,FALSE))," ",VLOOKUP($C141,BASEIS!$A$2:$G$475,7,FALSE))</f>
        <v>http://www.food.teithe.gr/</v>
      </c>
      <c r="B141" s="61" t="str">
        <f t="shared" si="12"/>
        <v>i</v>
      </c>
      <c r="C141" s="72">
        <v>717</v>
      </c>
      <c r="D141" s="73" t="str">
        <f>IF(ISNA(VLOOKUP($C141,BASEIS!$A$2:$E$475,3,FALSE))," ",VLOOKUP($C141,BASEIS!$A$2:$E$475,3,FALSE))</f>
        <v>ΤΕΧΝΟΛΟΓΙΑΣ ΤΡΟΦΙΜΩΝ (ΘΕΣΣΑΛΟΝΙΚΗ)</v>
      </c>
      <c r="E141" s="74" t="str">
        <f>IF(ISNA(VLOOKUP($C141,BASEIS!$A$2:$E$475,2,FALSE))," ",VLOOKUP($C141,BASEIS!$A$2:$E$475,2,FALSE))</f>
        <v>ΑΛΕΞΑΝΔΡΕΙΟ Τ.Ε.Ι. ΘΕΣΣΑΛΟΝΙΚΗΣ</v>
      </c>
      <c r="F141" s="75">
        <f>IF(ISNA(VLOOKUP($C141,BASEIS!$A$2:$E$475,4,FALSE))," ",VLOOKUP($C141,BASEIS!$A$2:$E$475,4,FALSE))</f>
        <v>11904</v>
      </c>
      <c r="G141" s="245">
        <f>IF(ISNA(VLOOKUP($C141,BASEIS!$A$2:$E$475,5,FALSE))," ",VLOOKUP($C141,BASEIS!$A$2:$E$475,5,FALSE))</f>
        <v>13931</v>
      </c>
      <c r="H141" s="64"/>
      <c r="I141" s="71">
        <f t="shared" si="13"/>
        <v>-13931</v>
      </c>
      <c r="J141" s="172">
        <f t="shared" si="14"/>
        <v>2</v>
      </c>
      <c r="K141" s="224" t="str">
        <f t="shared" si="15"/>
        <v/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20.25" thickBot="1">
      <c r="A142" s="66" t="str">
        <f>IF(ISNA(VLOOKUP($C142,BASEIS!$A$2:$G$475,3,FALSE))," ",VLOOKUP($C142,BASEIS!$A$2:$G$475,7,FALSE))</f>
        <v>http://www.cosm.teithe.gr/</v>
      </c>
      <c r="B142" s="61" t="str">
        <f t="shared" si="12"/>
        <v>i</v>
      </c>
      <c r="C142" s="72">
        <v>639</v>
      </c>
      <c r="D142" s="73" t="str">
        <f>IF(ISNA(VLOOKUP($C142,BASEIS!$A$2:$E$475,3,FALSE))," ",VLOOKUP($C142,BASEIS!$A$2:$E$475,3,FALSE))</f>
        <v>ΑΙΣΘΗΤΙΚΗΣ ΚΑΙ ΚΟΣΜΗΤΟΛΟΓΙΑΣ (ΘΕΣΣΑΛΟΝΙΚΗ)</v>
      </c>
      <c r="E142" s="74" t="str">
        <f>IF(ISNA(VLOOKUP($C142,BASEIS!$A$2:$E$475,2,FALSE))," ",VLOOKUP($C142,BASEIS!$A$2:$E$475,2,FALSE))</f>
        <v>ΑΛΕΞΑΝΔΡΕΙΟ Τ.Ε.Ι. ΘΕΣΣΑΛΟΝΙΚΗΣ</v>
      </c>
      <c r="F142" s="75">
        <f>IF(ISNA(VLOOKUP($C142,BASEIS!$A$2:$E$475,4,FALSE))," ",VLOOKUP($C142,BASEIS!$A$2:$E$475,4,FALSE))</f>
        <v>13780</v>
      </c>
      <c r="G142" s="245">
        <f>IF(ISNA(VLOOKUP($C142,BASEIS!$A$2:$E$475,5,FALSE))," ",VLOOKUP($C142,BASEIS!$A$2:$E$475,5,FALSE))</f>
        <v>14125</v>
      </c>
      <c r="H142" s="64"/>
      <c r="I142" s="71">
        <f t="shared" si="13"/>
        <v>-14125</v>
      </c>
      <c r="J142" s="172">
        <f t="shared" si="14"/>
        <v>2</v>
      </c>
      <c r="K142" s="224" t="str">
        <f t="shared" si="15"/>
        <v/>
      </c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20.25" thickBot="1">
      <c r="A143" s="66" t="str">
        <f>IF(ISNA(VLOOKUP($C143,BASEIS!$A$2:$G$475,3,FALSE))," ",VLOOKUP($C143,BASEIS!$A$2:$G$475,7,FALSE))</f>
        <v>http://www.teiath.gr/stef/tio/index.html</v>
      </c>
      <c r="B143" s="61" t="str">
        <f t="shared" ref="B143:B165" si="20">HYPERLINK(A143,"i")</f>
        <v>i</v>
      </c>
      <c r="C143" s="72">
        <v>480</v>
      </c>
      <c r="D143" s="73" t="str">
        <f>IF(ISNA(VLOOKUP($C143,BASEIS!$A$2:$E$475,3,FALSE))," ",VLOOKUP($C143,BASEIS!$A$2:$E$475,3,FALSE))</f>
        <v>ΜΗΧΑΝΙΚΩΝ ΒΙΟΪΑΤΡΙΚΗΣ ΤΕΧΝΟΛΟΓΙΑΣ ΤΕ (ΑΘΗΝΑ)</v>
      </c>
      <c r="E143" s="74" t="str">
        <f>IF(ISNA(VLOOKUP($C143,BASEIS!$A$2:$E$475,2,FALSE))," ",VLOOKUP($C143,BASEIS!$A$2:$E$475,2,FALSE))</f>
        <v>Τ.Ε.Ι. ΑΘΗΝΑΣ</v>
      </c>
      <c r="F143" s="75">
        <f>IF(ISNA(VLOOKUP($C143,BASEIS!$A$2:$E$475,4,FALSE))," ",VLOOKUP($C143,BASEIS!$A$2:$E$475,4,FALSE))</f>
        <v>11154</v>
      </c>
      <c r="G143" s="245">
        <f>IF(ISNA(VLOOKUP($C143,BASEIS!$A$2:$E$475,5,FALSE))," ",VLOOKUP($C143,BASEIS!$A$2:$E$475,5,FALSE))</f>
        <v>14196</v>
      </c>
      <c r="H143" s="64"/>
      <c r="I143" s="71">
        <f t="shared" ref="I143:I165" si="21">$F$2-G143</f>
        <v>-14196</v>
      </c>
      <c r="J143" s="172">
        <f t="shared" ref="J143:J165" si="22">IF(I143&gt;=0,1,2)</f>
        <v>2</v>
      </c>
      <c r="K143" s="224" t="str">
        <f t="shared" ref="K143:K165" si="23">IF(G143=0,"ΝΕΑ ΣΧΟΛΗ","")</f>
        <v/>
      </c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20.25" thickBot="1">
      <c r="A144" s="66" t="str">
        <f>IF(ISNA(VLOOKUP($C144,BASEIS!$A$2:$G$475,3,FALSE))," ",VLOOKUP($C144,BASEIS!$A$2:$G$475,7,FALSE))</f>
        <v>http://www.teiath.gr/seyp/aesthetics/index.php</v>
      </c>
      <c r="B144" s="61" t="str">
        <f t="shared" si="20"/>
        <v>i</v>
      </c>
      <c r="C144" s="72">
        <v>637</v>
      </c>
      <c r="D144" s="73" t="str">
        <f>IF(ISNA(VLOOKUP($C144,BASEIS!$A$2:$E$475,3,FALSE))," ",VLOOKUP($C144,BASEIS!$A$2:$E$475,3,FALSE))</f>
        <v>ΑΙΣΘΗΤΙΚΗΣ ΚΑΙ ΚΟΣΜΗΤΟΛΟΓΙΑΣ (ΑΘΗΝΑ)</v>
      </c>
      <c r="E144" s="74" t="str">
        <f>IF(ISNA(VLOOKUP($C144,BASEIS!$A$2:$E$475,2,FALSE))," ",VLOOKUP($C144,BASEIS!$A$2:$E$475,2,FALSE))</f>
        <v>Τ.Ε.Ι. ΑΘΗΝΑΣ</v>
      </c>
      <c r="F144" s="75">
        <f>IF(ISNA(VLOOKUP($C144,BASEIS!$A$2:$E$475,4,FALSE))," ",VLOOKUP($C144,BASEIS!$A$2:$E$475,4,FALSE))</f>
        <v>14142</v>
      </c>
      <c r="G144" s="245">
        <f>IF(ISNA(VLOOKUP($C144,BASEIS!$A$2:$E$475,5,FALSE))," ",VLOOKUP($C144,BASEIS!$A$2:$E$475,5,FALSE))</f>
        <v>14293</v>
      </c>
      <c r="H144" s="64"/>
      <c r="I144" s="71">
        <f t="shared" si="21"/>
        <v>-14293</v>
      </c>
      <c r="J144" s="172">
        <f t="shared" si="22"/>
        <v>2</v>
      </c>
      <c r="K144" s="224" t="str">
        <f t="shared" si="23"/>
        <v/>
      </c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20.25" thickBot="1">
      <c r="A145" s="66" t="str">
        <f>IF(ISNA(VLOOKUP($C145,BASEIS!$A$2:$G$475,3,FALSE))," ",VLOOKUP($C145,BASEIS!$A$2:$G$475,7,FALSE))</f>
        <v>http://www.teiath.gr/seyp/optics</v>
      </c>
      <c r="B145" s="61" t="str">
        <f t="shared" si="20"/>
        <v>i</v>
      </c>
      <c r="C145" s="72">
        <v>635</v>
      </c>
      <c r="D145" s="73" t="str">
        <f>IF(ISNA(VLOOKUP($C145,BASEIS!$A$2:$E$475,3,FALSE))," ",VLOOKUP($C145,BASEIS!$A$2:$E$475,3,FALSE))</f>
        <v>ΟΠΤΙΚΗΣ ΚΑΙ ΟΠΤΟΜΕΤΡΙΑΣ (ΑΘΗΝΑ)</v>
      </c>
      <c r="E145" s="74" t="str">
        <f>IF(ISNA(VLOOKUP($C145,BASEIS!$A$2:$E$475,2,FALSE))," ",VLOOKUP($C145,BASEIS!$A$2:$E$475,2,FALSE))</f>
        <v>Τ.Ε.Ι. ΑΘΗΝΑΣ</v>
      </c>
      <c r="F145" s="75">
        <f>IF(ISNA(VLOOKUP($C145,BASEIS!$A$2:$E$475,4,FALSE))," ",VLOOKUP($C145,BASEIS!$A$2:$E$475,4,FALSE))</f>
        <v>14520</v>
      </c>
      <c r="G145" s="245">
        <f>IF(ISNA(VLOOKUP($C145,BASEIS!$A$2:$E$475,5,FALSE))," ",VLOOKUP($C145,BASEIS!$A$2:$E$475,5,FALSE))</f>
        <v>14300</v>
      </c>
      <c r="H145" s="64"/>
      <c r="I145" s="71">
        <f t="shared" si="21"/>
        <v>-14300</v>
      </c>
      <c r="J145" s="172">
        <f t="shared" si="22"/>
        <v>2</v>
      </c>
      <c r="K145" s="224" t="str">
        <f t="shared" si="23"/>
        <v/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20.25" thickBot="1">
      <c r="A146" s="66" t="str">
        <f>IF(ISNA(VLOOKUP($C146,BASEIS!$A$2:$G$475,3,FALSE))," ",VLOOKUP($C146,BASEIS!$A$2:$G$475,7,FALSE))</f>
        <v>http://www.teilar.gr/tmimata/tmima.php?tid=22</v>
      </c>
      <c r="B146" s="61" t="str">
        <f t="shared" si="20"/>
        <v>i</v>
      </c>
      <c r="C146" s="72">
        <v>747</v>
      </c>
      <c r="D146" s="73" t="str">
        <f>IF(ISNA(VLOOKUP($C146,BASEIS!$A$2:$E$475,3,FALSE))," ",VLOOKUP($C146,BASEIS!$A$2:$E$475,3,FALSE))</f>
        <v>ΔΙΑΤΡΟΦΗΣ ΚΑΙ ΔΙΑΙΤΟΛΟΓΙΑΣ (ΚΑΡΔΙΤΣΑ)</v>
      </c>
      <c r="E146" s="74" t="str">
        <f>IF(ISNA(VLOOKUP($C146,BASEIS!$A$2:$E$475,2,FALSE))," ",VLOOKUP($C146,BASEIS!$A$2:$E$475,2,FALSE))</f>
        <v>Τ.Ε.Ι. ΘΕΣΣΑΛΙΑΣ</v>
      </c>
      <c r="F146" s="75">
        <f>IF(ISNA(VLOOKUP($C146,BASEIS!$A$2:$E$475,4,FALSE))," ",VLOOKUP($C146,BASEIS!$A$2:$E$475,4,FALSE))</f>
        <v>14551</v>
      </c>
      <c r="G146" s="245">
        <f>IF(ISNA(VLOOKUP($C146,BASEIS!$A$2:$E$475,5,FALSE))," ",VLOOKUP($C146,BASEIS!$A$2:$E$475,5,FALSE))</f>
        <v>14532</v>
      </c>
      <c r="H146" s="64"/>
      <c r="I146" s="71">
        <f t="shared" si="21"/>
        <v>-14532</v>
      </c>
      <c r="J146" s="172">
        <f t="shared" si="22"/>
        <v>2</v>
      </c>
      <c r="K146" s="224" t="str">
        <f t="shared" si="23"/>
        <v/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20.25" thickBot="1">
      <c r="A147" s="66" t="str">
        <f>IF(ISNA(VLOOKUP($C147,BASEIS!$A$2:$G$475,3,FALSE))," ",VLOOKUP($C147,BASEIS!$A$2:$G$475,7,FALSE))</f>
        <v>http://www.nurse.teithe.gr/</v>
      </c>
      <c r="B147" s="61" t="str">
        <f t="shared" si="20"/>
        <v>i</v>
      </c>
      <c r="C147" s="72">
        <v>647</v>
      </c>
      <c r="D147" s="73" t="str">
        <f>IF(ISNA(VLOOKUP($C147,BASEIS!$A$2:$E$475,3,FALSE))," ",VLOOKUP($C147,BASEIS!$A$2:$E$475,3,FALSE))</f>
        <v>ΝΟΣΗΛΕΥΤΙΚΗΣ (ΘΕΣΣΑΛΟΝΙΚΗ)</v>
      </c>
      <c r="E147" s="74" t="str">
        <f>IF(ISNA(VLOOKUP($C147,BASEIS!$A$2:$E$475,2,FALSE))," ",VLOOKUP($C147,BASEIS!$A$2:$E$475,2,FALSE))</f>
        <v>ΑΛΕΞΑΝΔΡΕΙΟ Τ.Ε.Ι. ΘΕΣΣΑΛΟΝΙΚΗΣ</v>
      </c>
      <c r="F147" s="75">
        <f>IF(ISNA(VLOOKUP($C147,BASEIS!$A$2:$E$475,4,FALSE))," ",VLOOKUP($C147,BASEIS!$A$2:$E$475,4,FALSE))</f>
        <v>14642</v>
      </c>
      <c r="G147" s="245">
        <f>IF(ISNA(VLOOKUP($C147,BASEIS!$A$2:$E$475,5,FALSE))," ",VLOOKUP($C147,BASEIS!$A$2:$E$475,5,FALSE))</f>
        <v>14659</v>
      </c>
      <c r="H147" s="64"/>
      <c r="I147" s="71">
        <f t="shared" si="21"/>
        <v>-14659</v>
      </c>
      <c r="J147" s="172">
        <f t="shared" si="22"/>
        <v>2</v>
      </c>
      <c r="K147" s="224" t="str">
        <f t="shared" si="23"/>
        <v/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20.25" thickBot="1">
      <c r="A148" s="66" t="str">
        <f>IF(ISNA(VLOOKUP($C148,BASEIS!$A$2:$G$475,3,FALSE))," ",VLOOKUP($C148,BASEIS!$A$2:$G$475,7,FALSE))</f>
        <v>http://www.teilar.gr/tmimata/tmima.php?tid=11</v>
      </c>
      <c r="B148" s="61" t="str">
        <f t="shared" si="20"/>
        <v>i</v>
      </c>
      <c r="C148" s="72">
        <v>625</v>
      </c>
      <c r="D148" s="73" t="str">
        <f>IF(ISNA(VLOOKUP($C148,BASEIS!$A$2:$E$475,3,FALSE))," ",VLOOKUP($C148,BASEIS!$A$2:$E$475,3,FALSE))</f>
        <v>ΙΑΤΡΙΚΩΝ ΕΡΓΑΣΤΗΡΙΩΝ (ΛΑΡΙΣΑ)</v>
      </c>
      <c r="E148" s="74" t="str">
        <f>IF(ISNA(VLOOKUP($C148,BASEIS!$A$2:$E$475,2,FALSE))," ",VLOOKUP($C148,BASEIS!$A$2:$E$475,2,FALSE))</f>
        <v>Τ.Ε.Ι. ΘΕΣΣΑΛΙΑΣ</v>
      </c>
      <c r="F148" s="75">
        <f>IF(ISNA(VLOOKUP($C148,BASEIS!$A$2:$E$475,4,FALSE))," ",VLOOKUP($C148,BASEIS!$A$2:$E$475,4,FALSE))</f>
        <v>14380</v>
      </c>
      <c r="G148" s="245">
        <f>IF(ISNA(VLOOKUP($C148,BASEIS!$A$2:$E$475,5,FALSE))," ",VLOOKUP($C148,BASEIS!$A$2:$E$475,5,FALSE))</f>
        <v>14702</v>
      </c>
      <c r="H148" s="64"/>
      <c r="I148" s="71">
        <f t="shared" si="21"/>
        <v>-14702</v>
      </c>
      <c r="J148" s="172">
        <f t="shared" si="22"/>
        <v>2</v>
      </c>
      <c r="K148" s="224" t="str">
        <f t="shared" si="23"/>
        <v/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20.25" thickBot="1">
      <c r="A149" s="66" t="str">
        <f>IF(ISNA(VLOOKUP($C149,BASEIS!$A$2:$G$475,3,FALSE))," ",VLOOKUP($C149,BASEIS!$A$2:$G$475,7,FALSE))</f>
        <v>http://www.teiath.gr/stetrod/food_technology/2tmhmagr.html</v>
      </c>
      <c r="B149" s="61" t="str">
        <f t="shared" si="20"/>
        <v>i</v>
      </c>
      <c r="C149" s="72">
        <v>716</v>
      </c>
      <c r="D149" s="73" t="str">
        <f>IF(ISNA(VLOOKUP($C149,BASEIS!$A$2:$E$475,3,FALSE))," ",VLOOKUP($C149,BASEIS!$A$2:$E$475,3,FALSE))</f>
        <v>ΤΕΧΝΟΛΟΓΙΑΣ ΤΡΟΦΙΜΩΝ (ΑΘΗΝΑ)</v>
      </c>
      <c r="E149" s="74" t="str">
        <f>IF(ISNA(VLOOKUP($C149,BASEIS!$A$2:$E$475,2,FALSE))," ",VLOOKUP($C149,BASEIS!$A$2:$E$475,2,FALSE))</f>
        <v>Τ.Ε.Ι. ΑΘΗΝΑΣ</v>
      </c>
      <c r="F149" s="75">
        <f>IF(ISNA(VLOOKUP($C149,BASEIS!$A$2:$E$475,4,FALSE))," ",VLOOKUP($C149,BASEIS!$A$2:$E$475,4,FALSE))</f>
        <v>13194</v>
      </c>
      <c r="G149" s="245">
        <f>IF(ISNA(VLOOKUP($C149,BASEIS!$A$2:$E$475,5,FALSE))," ",VLOOKUP($C149,BASEIS!$A$2:$E$475,5,FALSE))</f>
        <v>14883</v>
      </c>
      <c r="H149" s="64"/>
      <c r="I149" s="71">
        <f t="shared" si="21"/>
        <v>-14883</v>
      </c>
      <c r="J149" s="172">
        <f t="shared" si="22"/>
        <v>2</v>
      </c>
      <c r="K149" s="224" t="str">
        <f t="shared" si="23"/>
        <v/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20.25" thickBot="1">
      <c r="A150" s="66" t="str">
        <f>IF(ISNA(VLOOKUP($C150,BASEIS!$A$2:$G$475,3,FALSE))," ",VLOOKUP($C150,BASEIS!$A$2:$G$475,7,FALSE))</f>
        <v>http://www.teikal.gr/</v>
      </c>
      <c r="B150" s="61" t="str">
        <f t="shared" si="20"/>
        <v>i</v>
      </c>
      <c r="C150" s="72">
        <v>663</v>
      </c>
      <c r="D150" s="73" t="str">
        <f>IF(ISNA(VLOOKUP($C150,BASEIS!$A$2:$E$475,3,FALSE))," ",VLOOKUP($C150,BASEIS!$A$2:$E$475,3,FALSE))</f>
        <v>ΛΟΓΟΘΕΡΑΠΕΙΑΣ (ΚΑΛΑΜΑΤΑ)</v>
      </c>
      <c r="E150" s="74" t="str">
        <f>IF(ISNA(VLOOKUP($C150,BASEIS!$A$2:$E$475,2,FALSE))," ",VLOOKUP($C150,BASEIS!$A$2:$E$475,2,FALSE))</f>
        <v>Τ.Ε.Ι. ΠΕΛΟΠΟΝΝΗΣΟΥ</v>
      </c>
      <c r="F150" s="75">
        <f>IF(ISNA(VLOOKUP($C150,BASEIS!$A$2:$E$475,4,FALSE))," ",VLOOKUP($C150,BASEIS!$A$2:$E$475,4,FALSE))</f>
        <v>0</v>
      </c>
      <c r="G150" s="245">
        <f>IF(ISNA(VLOOKUP($C150,BASEIS!$A$2:$E$475,5,FALSE))," ",VLOOKUP($C150,BASEIS!$A$2:$E$475,5,FALSE))</f>
        <v>14927</v>
      </c>
      <c r="H150" s="64"/>
      <c r="I150" s="71">
        <f t="shared" si="21"/>
        <v>-14927</v>
      </c>
      <c r="J150" s="172">
        <f t="shared" si="22"/>
        <v>2</v>
      </c>
      <c r="K150" s="224" t="str">
        <f t="shared" si="23"/>
        <v/>
      </c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20.25" thickBot="1">
      <c r="A151" s="66" t="str">
        <f>IF(ISNA(VLOOKUP($C151,BASEIS!$A$2:$G$475,3,FALSE))," ",VLOOKUP($C151,BASEIS!$A$2:$G$475,7,FALSE))</f>
        <v>http://www.teiath.gr/seyp/nursing_a/</v>
      </c>
      <c r="B151" s="61" t="str">
        <f t="shared" si="20"/>
        <v>i</v>
      </c>
      <c r="C151" s="72">
        <v>645</v>
      </c>
      <c r="D151" s="73" t="str">
        <f>IF(ISNA(VLOOKUP($C151,BASEIS!$A$2:$E$475,3,FALSE))," ",VLOOKUP($C151,BASEIS!$A$2:$E$475,3,FALSE))</f>
        <v>ΝΟΣΗΛΕΥΤΙΚΗΣ (ΑΘΗΝΑ)</v>
      </c>
      <c r="E151" s="74" t="str">
        <f>IF(ISNA(VLOOKUP($C151,BASEIS!$A$2:$E$475,2,FALSE))," ",VLOOKUP($C151,BASEIS!$A$2:$E$475,2,FALSE))</f>
        <v>Τ.Ε.Ι. ΑΘΗΝΑΣ</v>
      </c>
      <c r="F151" s="75">
        <f>IF(ISNA(VLOOKUP($C151,BASEIS!$A$2:$E$475,4,FALSE))," ",VLOOKUP($C151,BASEIS!$A$2:$E$475,4,FALSE))</f>
        <v>14780</v>
      </c>
      <c r="G151" s="245">
        <f>IF(ISNA(VLOOKUP($C151,BASEIS!$A$2:$E$475,5,FALSE))," ",VLOOKUP($C151,BASEIS!$A$2:$E$475,5,FALSE))</f>
        <v>14990</v>
      </c>
      <c r="H151" s="64"/>
      <c r="I151" s="71">
        <f t="shared" si="21"/>
        <v>-14990</v>
      </c>
      <c r="J151" s="172">
        <f t="shared" si="22"/>
        <v>2</v>
      </c>
      <c r="K151" s="224" t="str">
        <f t="shared" si="23"/>
        <v/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20.25" thickBot="1">
      <c r="A152" s="66" t="str">
        <f>IF(ISNA(VLOOKUP($C152,BASEIS!$A$2:$G$475,3,FALSE))," ",VLOOKUP($C152,BASEIS!$A$2:$G$475,7,FALSE))</f>
        <v>http://www.midw.teithe.gr/</v>
      </c>
      <c r="B152" s="61" t="str">
        <f t="shared" si="20"/>
        <v>i</v>
      </c>
      <c r="C152" s="72">
        <v>657</v>
      </c>
      <c r="D152" s="73" t="str">
        <f>IF(ISNA(VLOOKUP($C152,BASEIS!$A$2:$E$475,3,FALSE))," ",VLOOKUP($C152,BASEIS!$A$2:$E$475,3,FALSE))</f>
        <v>ΜΑΙΕΥΤΙΚΗΣ (ΘΕΣΣΑΛΟΝΙΚΗ)</v>
      </c>
      <c r="E152" s="74" t="str">
        <f>IF(ISNA(VLOOKUP($C152,BASEIS!$A$2:$E$475,2,FALSE))," ",VLOOKUP($C152,BASEIS!$A$2:$E$475,2,FALSE))</f>
        <v>ΑΛΕΞΑΝΔΡΕΙΟ Τ.Ε.Ι. ΘΕΣΣΑΛΟΝΙΚΗΣ</v>
      </c>
      <c r="F152" s="75">
        <f>IF(ISNA(VLOOKUP($C152,BASEIS!$A$2:$E$475,4,FALSE))," ",VLOOKUP($C152,BASEIS!$A$2:$E$475,4,FALSE))</f>
        <v>14892</v>
      </c>
      <c r="G152" s="245">
        <f>IF(ISNA(VLOOKUP($C152,BASEIS!$A$2:$E$475,5,FALSE))," ",VLOOKUP($C152,BASEIS!$A$2:$E$475,5,FALSE))</f>
        <v>15105</v>
      </c>
      <c r="H152" s="64"/>
      <c r="I152" s="71">
        <f t="shared" si="21"/>
        <v>-15105</v>
      </c>
      <c r="J152" s="172">
        <f t="shared" si="22"/>
        <v>2</v>
      </c>
      <c r="K152" s="224" t="str">
        <f t="shared" si="23"/>
        <v/>
      </c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20.25" thickBot="1">
      <c r="A153" s="66" t="str">
        <f>IF(ISNA(VLOOKUP($C153,BASEIS!$A$2:$G$475,3,FALSE))," ",VLOOKUP($C153,BASEIS!$A$2:$G$475,7,FALSE))</f>
        <v>http://www.teiath.gr/seyp/dental_technology</v>
      </c>
      <c r="B153" s="61" t="str">
        <f t="shared" si="20"/>
        <v>i</v>
      </c>
      <c r="C153" s="72">
        <v>629</v>
      </c>
      <c r="D153" s="73" t="str">
        <f>IF(ISNA(VLOOKUP($C153,BASEIS!$A$2:$E$475,3,FALSE))," ",VLOOKUP($C153,BASEIS!$A$2:$E$475,3,FALSE))</f>
        <v>ΟΔΟΝΤΙΚΗΣ ΤΕΧΝΟΛΟΓΙΑΣ (ΑΘΗΝΑ)</v>
      </c>
      <c r="E153" s="74" t="str">
        <f>IF(ISNA(VLOOKUP($C153,BASEIS!$A$2:$E$475,2,FALSE))," ",VLOOKUP($C153,BASEIS!$A$2:$E$475,2,FALSE))</f>
        <v>Τ.Ε.Ι. ΑΘΗΝΑΣ</v>
      </c>
      <c r="F153" s="75">
        <f>IF(ISNA(VLOOKUP($C153,BASEIS!$A$2:$E$475,4,FALSE))," ",VLOOKUP($C153,BASEIS!$A$2:$E$475,4,FALSE))</f>
        <v>15371</v>
      </c>
      <c r="G153" s="245">
        <f>IF(ISNA(VLOOKUP($C153,BASEIS!$A$2:$E$475,5,FALSE))," ",VLOOKUP($C153,BASEIS!$A$2:$E$475,5,FALSE))</f>
        <v>15127</v>
      </c>
      <c r="H153" s="64"/>
      <c r="I153" s="71">
        <f t="shared" si="21"/>
        <v>-15127</v>
      </c>
      <c r="J153" s="172">
        <f t="shared" si="22"/>
        <v>2</v>
      </c>
      <c r="K153" s="224" t="str">
        <f t="shared" si="23"/>
        <v/>
      </c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20.25" thickBot="1">
      <c r="A154" s="66" t="str">
        <f>IF(ISNA(VLOOKUP($C154,BASEIS!$A$2:$G$475,3,FALSE))," ",VLOOKUP($C154,BASEIS!$A$2:$G$475,7,FALSE))</f>
        <v>http://www.teiath.gr/seyp/x-ray_radiology/index.html</v>
      </c>
      <c r="B154" s="61" t="str">
        <f t="shared" si="20"/>
        <v>i</v>
      </c>
      <c r="C154" s="72">
        <v>627</v>
      </c>
      <c r="D154" s="73" t="str">
        <f>IF(ISNA(VLOOKUP($C154,BASEIS!$A$2:$E$475,3,FALSE))," ",VLOOKUP($C154,BASEIS!$A$2:$E$475,3,FALSE))</f>
        <v>ΑΚΤΙΝΟΛΟΓΙΑΣ ΚΑΙ ΑΚΤΙΝΟΘΕΡΑΠΕΙΑΣ (ΑΘΗΝΑ)</v>
      </c>
      <c r="E154" s="74" t="str">
        <f>IF(ISNA(VLOOKUP($C154,BASEIS!$A$2:$E$475,2,FALSE))," ",VLOOKUP($C154,BASEIS!$A$2:$E$475,2,FALSE))</f>
        <v>Τ.Ε.Ι. ΑΘΗΝΑΣ</v>
      </c>
      <c r="F154" s="75">
        <f>IF(ISNA(VLOOKUP($C154,BASEIS!$A$2:$E$475,4,FALSE))," ",VLOOKUP($C154,BASEIS!$A$2:$E$475,4,FALSE))</f>
        <v>15105</v>
      </c>
      <c r="G154" s="245">
        <f>IF(ISNA(VLOOKUP($C154,BASEIS!$A$2:$E$475,5,FALSE))," ",VLOOKUP($C154,BASEIS!$A$2:$E$475,5,FALSE))</f>
        <v>15273</v>
      </c>
      <c r="H154" s="64"/>
      <c r="I154" s="71">
        <f t="shared" si="21"/>
        <v>-15273</v>
      </c>
      <c r="J154" s="172">
        <f t="shared" si="22"/>
        <v>2</v>
      </c>
      <c r="K154" s="224" t="str">
        <f t="shared" si="23"/>
        <v/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20.25" thickBot="1">
      <c r="A155" s="66" t="str">
        <f>IF(ISNA(VLOOKUP($C155,BASEIS!$A$2:$G$475,3,FALSE))," ",VLOOKUP($C155,BASEIS!$A$2:$G$475,7,FALSE))</f>
        <v>http://www.slt.ioa.teiep.gr</v>
      </c>
      <c r="B155" s="61" t="str">
        <f t="shared" si="20"/>
        <v>i</v>
      </c>
      <c r="C155" s="72">
        <v>620</v>
      </c>
      <c r="D155" s="73" t="str">
        <f>IF(ISNA(VLOOKUP($C155,BASEIS!$A$2:$E$475,3,FALSE))," ",VLOOKUP($C155,BASEIS!$A$2:$E$475,3,FALSE))</f>
        <v>ΛΟΓΟΘΕΡΑΠΕΙΑΣ (ΙΩΑΝΝΙΝΑ)</v>
      </c>
      <c r="E155" s="74" t="str">
        <f>IF(ISNA(VLOOKUP($C155,BASEIS!$A$2:$E$475,2,FALSE))," ",VLOOKUP($C155,BASEIS!$A$2:$E$475,2,FALSE))</f>
        <v>Τ.Ε.Ι. ΗΠΕΙΡΟΥ</v>
      </c>
      <c r="F155" s="75">
        <f>IF(ISNA(VLOOKUP($C155,BASEIS!$A$2:$E$475,4,FALSE))," ",VLOOKUP($C155,BASEIS!$A$2:$E$475,4,FALSE))</f>
        <v>15598</v>
      </c>
      <c r="G155" s="245">
        <f>IF(ISNA(VLOOKUP($C155,BASEIS!$A$2:$E$475,5,FALSE))," ",VLOOKUP($C155,BASEIS!$A$2:$E$475,5,FALSE))</f>
        <v>15403</v>
      </c>
      <c r="H155" s="64"/>
      <c r="I155" s="71">
        <f t="shared" si="21"/>
        <v>-15403</v>
      </c>
      <c r="J155" s="172">
        <f t="shared" si="22"/>
        <v>2</v>
      </c>
      <c r="K155" s="224" t="str">
        <f t="shared" si="23"/>
        <v/>
      </c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20.25" thickBot="1">
      <c r="A156" s="66" t="str">
        <f>IF(ISNA(VLOOKUP($C156,BASEIS!$A$2:$G$475,3,FALSE))," ",VLOOKUP($C156,BASEIS!$A$2:$G$475,7,FALSE))</f>
        <v>http://www.mls.teithe.gr/</v>
      </c>
      <c r="B156" s="61" t="str">
        <f t="shared" si="20"/>
        <v>i</v>
      </c>
      <c r="C156" s="72">
        <v>623</v>
      </c>
      <c r="D156" s="73" t="str">
        <f>IF(ISNA(VLOOKUP($C156,BASEIS!$A$2:$E$475,3,FALSE))," ",VLOOKUP($C156,BASEIS!$A$2:$E$475,3,FALSE))</f>
        <v>ΙΑΤΡΙΚΩΝ ΕΡΓΑΣΤΗΡΙΩΝ (ΘΕΣΣΑΛΟΝΙΚΗ)</v>
      </c>
      <c r="E156" s="74" t="str">
        <f>IF(ISNA(VLOOKUP($C156,BASEIS!$A$2:$E$475,2,FALSE))," ",VLOOKUP($C156,BASEIS!$A$2:$E$475,2,FALSE))</f>
        <v>ΑΛΕΞΑΝΔΡΕΙΟ Τ.Ε.Ι. ΘΕΣΣΑΛΟΝΙΚΗΣ</v>
      </c>
      <c r="F156" s="75">
        <f>IF(ISNA(VLOOKUP($C156,BASEIS!$A$2:$E$475,4,FALSE))," ",VLOOKUP($C156,BASEIS!$A$2:$E$475,4,FALSE))</f>
        <v>15707</v>
      </c>
      <c r="G156" s="245">
        <f>IF(ISNA(VLOOKUP($C156,BASEIS!$A$2:$E$475,5,FALSE))," ",VLOOKUP($C156,BASEIS!$A$2:$E$475,5,FALSE))</f>
        <v>15562</v>
      </c>
      <c r="H156" s="64"/>
      <c r="I156" s="71">
        <f t="shared" si="21"/>
        <v>-15562</v>
      </c>
      <c r="J156" s="172">
        <f t="shared" si="22"/>
        <v>2</v>
      </c>
      <c r="K156" s="224" t="str">
        <f t="shared" si="23"/>
        <v/>
      </c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20.25" thickBot="1">
      <c r="A157" s="66" t="str">
        <f>IF(ISNA(VLOOKUP($C157,BASEIS!$A$2:$G$475,3,FALSE))," ",VLOOKUP($C157,BASEIS!$A$2:$G$475,7,FALSE))</f>
        <v>http://www.logoth.teiwest.gr/</v>
      </c>
      <c r="B157" s="61" t="str">
        <f t="shared" si="20"/>
        <v>i</v>
      </c>
      <c r="C157" s="72">
        <v>618</v>
      </c>
      <c r="D157" s="73" t="str">
        <f>IF(ISNA(VLOOKUP($C157,BASEIS!$A$2:$E$475,3,FALSE))," ",VLOOKUP($C157,BASEIS!$A$2:$E$475,3,FALSE))</f>
        <v>ΛΟΓΟΘΕΡΑΠΕΙΑΣ (ΠΑΤΡΑ)</v>
      </c>
      <c r="E157" s="74" t="str">
        <f>IF(ISNA(VLOOKUP($C157,BASEIS!$A$2:$E$475,2,FALSE))," ",VLOOKUP($C157,BASEIS!$A$2:$E$475,2,FALSE))</f>
        <v>Τ.Ε.Ι. ΔΥΤΙΚΗΣ ΕΛΛΑΔΑΣ</v>
      </c>
      <c r="F157" s="75">
        <f>IF(ISNA(VLOOKUP($C157,BASEIS!$A$2:$E$475,4,FALSE))," ",VLOOKUP($C157,BASEIS!$A$2:$E$475,4,FALSE))</f>
        <v>15777</v>
      </c>
      <c r="G157" s="245">
        <f>IF(ISNA(VLOOKUP($C157,BASEIS!$A$2:$E$475,5,FALSE))," ",VLOOKUP($C157,BASEIS!$A$2:$E$475,5,FALSE))</f>
        <v>15714</v>
      </c>
      <c r="H157" s="64"/>
      <c r="I157" s="71">
        <f t="shared" si="21"/>
        <v>-15714</v>
      </c>
      <c r="J157" s="172">
        <f t="shared" si="22"/>
        <v>2</v>
      </c>
      <c r="K157" s="224" t="str">
        <f t="shared" si="23"/>
        <v/>
      </c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20.25" thickBot="1">
      <c r="A158" s="66" t="str">
        <f>IF(ISNA(VLOOKUP($C158,BASEIS!$A$2:$G$475,3,FALSE))," ",VLOOKUP($C158,BASEIS!$A$2:$G$475,7,FALSE))</f>
        <v>http://www.teiath.gr/seyp/new_midwifery/</v>
      </c>
      <c r="B158" s="61" t="str">
        <f t="shared" si="20"/>
        <v>i</v>
      </c>
      <c r="C158" s="72">
        <v>655</v>
      </c>
      <c r="D158" s="73" t="str">
        <f>IF(ISNA(VLOOKUP($C158,BASEIS!$A$2:$E$475,3,FALSE))," ",VLOOKUP($C158,BASEIS!$A$2:$E$475,3,FALSE))</f>
        <v>ΜΑΙΕΥΤΙΚΗΣ (ΑΘΗΝΑ)</v>
      </c>
      <c r="E158" s="74" t="str">
        <f>IF(ISNA(VLOOKUP($C158,BASEIS!$A$2:$E$475,2,FALSE))," ",VLOOKUP($C158,BASEIS!$A$2:$E$475,2,FALSE))</f>
        <v>Τ.Ε.Ι. ΑΘΗΝΑΣ</v>
      </c>
      <c r="F158" s="75">
        <f>IF(ISNA(VLOOKUP($C158,BASEIS!$A$2:$E$475,4,FALSE))," ",VLOOKUP($C158,BASEIS!$A$2:$E$475,4,FALSE))</f>
        <v>16039</v>
      </c>
      <c r="G158" s="245">
        <f>IF(ISNA(VLOOKUP($C158,BASEIS!$A$2:$E$475,5,FALSE))," ",VLOOKUP($C158,BASEIS!$A$2:$E$475,5,FALSE))</f>
        <v>15950</v>
      </c>
      <c r="H158" s="64"/>
      <c r="I158" s="71">
        <f t="shared" si="21"/>
        <v>-15950</v>
      </c>
      <c r="J158" s="172">
        <f t="shared" si="22"/>
        <v>2</v>
      </c>
      <c r="K158" s="224" t="str">
        <f t="shared" si="23"/>
        <v/>
      </c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20.25" thickBot="1">
      <c r="A159" s="66" t="str">
        <f>IF(ISNA(VLOOKUP($C159,BASEIS!$A$2:$G$475,3,FALSE))," ",VLOOKUP($C159,BASEIS!$A$2:$G$475,7,FALSE))</f>
        <v>http://www.nutr.teithe.gr/</v>
      </c>
      <c r="B159" s="61" t="str">
        <f t="shared" si="20"/>
        <v>i</v>
      </c>
      <c r="C159" s="72">
        <v>719</v>
      </c>
      <c r="D159" s="73" t="str">
        <f>IF(ISNA(VLOOKUP($C159,BASEIS!$A$2:$E$475,3,FALSE))," ",VLOOKUP($C159,BASEIS!$A$2:$E$475,3,FALSE))</f>
        <v>ΔΙΑΤΡΟΦΗΣ ΚΑΙ ΔΙΑΙΤΟΛΟΓΙΑΣ (ΘΕΣΣΑΛΟΝΙΚΗ)</v>
      </c>
      <c r="E159" s="74" t="str">
        <f>IF(ISNA(VLOOKUP($C159,BASEIS!$A$2:$E$475,2,FALSE))," ",VLOOKUP($C159,BASEIS!$A$2:$E$475,2,FALSE))</f>
        <v>ΑΛΕΞΑΝΔΡΕΙΟ Τ.Ε.Ι. ΘΕΣΣΑΛΟΝΙΚΗΣ</v>
      </c>
      <c r="F159" s="75">
        <f>IF(ISNA(VLOOKUP($C159,BASEIS!$A$2:$E$475,4,FALSE))," ",VLOOKUP($C159,BASEIS!$A$2:$E$475,4,FALSE))</f>
        <v>16524</v>
      </c>
      <c r="G159" s="245">
        <f>IF(ISNA(VLOOKUP($C159,BASEIS!$A$2:$E$475,5,FALSE))," ",VLOOKUP($C159,BASEIS!$A$2:$E$475,5,FALSE))</f>
        <v>15987</v>
      </c>
      <c r="H159" s="64"/>
      <c r="I159" s="71">
        <f t="shared" si="21"/>
        <v>-15987</v>
      </c>
      <c r="J159" s="172">
        <f t="shared" si="22"/>
        <v>2</v>
      </c>
      <c r="K159" s="224" t="str">
        <f t="shared" si="23"/>
        <v/>
      </c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20.25" thickBot="1">
      <c r="A160" s="66" t="str">
        <f>IF(ISNA(VLOOKUP($C160,BASEIS!$A$2:$G$475,3,FALSE))," ",VLOOKUP($C160,BASEIS!$A$2:$G$475,7,FALSE))</f>
        <v>http://www.teiath.gr/seyp/iatrika_ergastiria/</v>
      </c>
      <c r="B160" s="61" t="str">
        <f t="shared" si="20"/>
        <v>i</v>
      </c>
      <c r="C160" s="72">
        <v>621</v>
      </c>
      <c r="D160" s="73" t="str">
        <f>IF(ISNA(VLOOKUP($C160,BASEIS!$A$2:$E$475,3,FALSE))," ",VLOOKUP($C160,BASEIS!$A$2:$E$475,3,FALSE))</f>
        <v>ΙΑΤΡΙΚΩΝ ΕΡΓΑΣΤΗΡΙΩΝ (ΑΘΗΝΑ)</v>
      </c>
      <c r="E160" s="74" t="str">
        <f>IF(ISNA(VLOOKUP($C160,BASEIS!$A$2:$E$475,2,FALSE))," ",VLOOKUP($C160,BASEIS!$A$2:$E$475,2,FALSE))</f>
        <v>Τ.Ε.Ι. ΑΘΗΝΑΣ</v>
      </c>
      <c r="F160" s="75">
        <f>IF(ISNA(VLOOKUP($C160,BASEIS!$A$2:$E$475,4,FALSE))," ",VLOOKUP($C160,BASEIS!$A$2:$E$475,4,FALSE))</f>
        <v>16090</v>
      </c>
      <c r="G160" s="245">
        <f>IF(ISNA(VLOOKUP($C160,BASEIS!$A$2:$E$475,5,FALSE))," ",VLOOKUP($C160,BASEIS!$A$2:$E$475,5,FALSE))</f>
        <v>16040</v>
      </c>
      <c r="H160" s="64"/>
      <c r="I160" s="71">
        <f t="shared" si="21"/>
        <v>-16040</v>
      </c>
      <c r="J160" s="172">
        <f t="shared" si="22"/>
        <v>2</v>
      </c>
      <c r="K160" s="224" t="str">
        <f t="shared" si="23"/>
        <v/>
      </c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20.25" thickBot="1">
      <c r="A161" s="66" t="str">
        <f>IF(ISNA(VLOOKUP($C161,BASEIS!$A$2:$G$475,3,FALSE))," ",VLOOKUP($C161,BASEIS!$A$2:$G$475,7,FALSE))</f>
        <v>http://www.aigio.teipat.gr/</v>
      </c>
      <c r="B161" s="61" t="str">
        <f t="shared" si="20"/>
        <v>i</v>
      </c>
      <c r="C161" s="72">
        <v>616</v>
      </c>
      <c r="D161" s="73" t="str">
        <f>IF(ISNA(VLOOKUP($C161,BASEIS!$A$2:$E$475,3,FALSE))," ",VLOOKUP($C161,BASEIS!$A$2:$E$475,3,FALSE))</f>
        <v>ΦΥΣΙΚΟΘΕΡΑΠΕΙΑΣ (ΑΙΓΙΟ)</v>
      </c>
      <c r="E161" s="74" t="str">
        <f>IF(ISNA(VLOOKUP($C161,BASEIS!$A$2:$E$475,2,FALSE))," ",VLOOKUP($C161,BASEIS!$A$2:$E$475,2,FALSE))</f>
        <v>Τ.Ε.Ι. ΔΥΤΙΚΗΣ ΕΛΛΑΔΑΣ</v>
      </c>
      <c r="F161" s="75">
        <f>IF(ISNA(VLOOKUP($C161,BASEIS!$A$2:$E$475,4,FALSE))," ",VLOOKUP($C161,BASEIS!$A$2:$E$475,4,FALSE))</f>
        <v>16094</v>
      </c>
      <c r="G161" s="245">
        <f>IF(ISNA(VLOOKUP($C161,BASEIS!$A$2:$E$475,5,FALSE))," ",VLOOKUP($C161,BASEIS!$A$2:$E$475,5,FALSE))</f>
        <v>16095</v>
      </c>
      <c r="H161" s="64"/>
      <c r="I161" s="71">
        <f t="shared" si="21"/>
        <v>-16095</v>
      </c>
      <c r="J161" s="172">
        <f t="shared" si="22"/>
        <v>2</v>
      </c>
      <c r="K161" s="224" t="str">
        <f t="shared" si="23"/>
        <v/>
      </c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20.25" thickBot="1">
      <c r="A162" s="66" t="str">
        <f>IF(ISNA(VLOOKUP($C162,BASEIS!$A$2:$G$475,3,FALSE))," ",VLOOKUP($C162,BASEIS!$A$2:$G$475,7,FALSE))</f>
        <v>http://phys.teiste.gr/</v>
      </c>
      <c r="B162" s="61" t="str">
        <f t="shared" si="20"/>
        <v>i</v>
      </c>
      <c r="C162" s="72">
        <v>659</v>
      </c>
      <c r="D162" s="73" t="str">
        <f>IF(ISNA(VLOOKUP($C162,BASEIS!$A$2:$E$475,3,FALSE))," ",VLOOKUP($C162,BASEIS!$A$2:$E$475,3,FALSE))</f>
        <v>ΦΥΣΙΚΟΘΕΡΑΠΕΙΑΣ (ΛΑΜΙΑ)</v>
      </c>
      <c r="E162" s="74" t="str">
        <f>IF(ISNA(VLOOKUP($C162,BASEIS!$A$2:$E$475,2,FALSE))," ",VLOOKUP($C162,BASEIS!$A$2:$E$475,2,FALSE))</f>
        <v>Τ.Ε.Ι. ΣΤΕΡΕΑΣ ΕΛΛΑΔΑΣ</v>
      </c>
      <c r="F162" s="75">
        <f>IF(ISNA(VLOOKUP($C162,BASEIS!$A$2:$E$475,4,FALSE))," ",VLOOKUP($C162,BASEIS!$A$2:$E$475,4,FALSE))</f>
        <v>16526</v>
      </c>
      <c r="G162" s="245">
        <f>IF(ISNA(VLOOKUP($C162,BASEIS!$A$2:$E$475,5,FALSE))," ",VLOOKUP($C162,BASEIS!$A$2:$E$475,5,FALSE))</f>
        <v>16431</v>
      </c>
      <c r="H162" s="64"/>
      <c r="I162" s="71">
        <f t="shared" si="21"/>
        <v>-16431</v>
      </c>
      <c r="J162" s="172">
        <f t="shared" si="22"/>
        <v>2</v>
      </c>
      <c r="K162" s="224" t="str">
        <f t="shared" si="23"/>
        <v/>
      </c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20.25" thickBot="1">
      <c r="A163" s="66" t="str">
        <f>IF(ISNA(VLOOKUP($C163,BASEIS!$A$2:$G$475,3,FALSE))," ",VLOOKUP($C163,BASEIS!$A$2:$G$475,7,FALSE))</f>
        <v>http://www.teiath.gr/seyp/new_occupational_therapy/</v>
      </c>
      <c r="B163" s="61" t="str">
        <f t="shared" si="20"/>
        <v>i</v>
      </c>
      <c r="C163" s="72">
        <v>619</v>
      </c>
      <c r="D163" s="73" t="str">
        <f>IF(ISNA(VLOOKUP($C163,BASEIS!$A$2:$E$475,3,FALSE))," ",VLOOKUP($C163,BASEIS!$A$2:$E$475,3,FALSE))</f>
        <v>ΕΡΓΟΘΕΡΑΠΕΙΑΣ (ΑΘΗΝΑ)</v>
      </c>
      <c r="E163" s="74" t="str">
        <f>IF(ISNA(VLOOKUP($C163,BASEIS!$A$2:$E$475,2,FALSE))," ",VLOOKUP($C163,BASEIS!$A$2:$E$475,2,FALSE))</f>
        <v>Τ.Ε.Ι. ΑΘΗΝΑΣ</v>
      </c>
      <c r="F163" s="75">
        <f>IF(ISNA(VLOOKUP($C163,BASEIS!$A$2:$E$475,4,FALSE))," ",VLOOKUP($C163,BASEIS!$A$2:$E$475,4,FALSE))</f>
        <v>16990</v>
      </c>
      <c r="G163" s="245">
        <f>IF(ISNA(VLOOKUP($C163,BASEIS!$A$2:$E$475,5,FALSE))," ",VLOOKUP($C163,BASEIS!$A$2:$E$475,5,FALSE))</f>
        <v>16501</v>
      </c>
      <c r="H163" s="64"/>
      <c r="I163" s="71">
        <f t="shared" si="21"/>
        <v>-16501</v>
      </c>
      <c r="J163" s="172">
        <f t="shared" si="22"/>
        <v>2</v>
      </c>
      <c r="K163" s="224" t="str">
        <f t="shared" si="23"/>
        <v/>
      </c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20.25" thickBot="1">
      <c r="A164" s="66" t="str">
        <f>IF(ISNA(VLOOKUP($C164,BASEIS!$A$2:$G$475,3,FALSE))," ",VLOOKUP($C164,BASEIS!$A$2:$G$475,7,FALSE))</f>
        <v>http://www.phys.teithe.gr/</v>
      </c>
      <c r="B164" s="61" t="str">
        <f t="shared" si="20"/>
        <v>i</v>
      </c>
      <c r="C164" s="72">
        <v>617</v>
      </c>
      <c r="D164" s="73" t="str">
        <f>IF(ISNA(VLOOKUP($C164,BASEIS!$A$2:$E$475,3,FALSE))," ",VLOOKUP($C164,BASEIS!$A$2:$E$475,3,FALSE))</f>
        <v>ΦΥΣΙΚΟΘΕΡΑΠΕΙΑΣ (ΘΕΣΣΑΛΟΝΙΚΗ)</v>
      </c>
      <c r="E164" s="74" t="str">
        <f>IF(ISNA(VLOOKUP($C164,BASEIS!$A$2:$E$475,2,FALSE))," ",VLOOKUP($C164,BASEIS!$A$2:$E$475,2,FALSE))</f>
        <v>ΑΛΕΞΑΝΔΡΕΙΟ Τ.Ε.Ι. ΘΕΣΣΑΛΟΝΙΚΗΣ</v>
      </c>
      <c r="F164" s="75">
        <f>IF(ISNA(VLOOKUP($C164,BASEIS!$A$2:$E$475,4,FALSE))," ",VLOOKUP($C164,BASEIS!$A$2:$E$475,4,FALSE))</f>
        <v>17322</v>
      </c>
      <c r="G164" s="245">
        <f>IF(ISNA(VLOOKUP($C164,BASEIS!$A$2:$E$475,5,FALSE))," ",VLOOKUP($C164,BASEIS!$A$2:$E$475,5,FALSE))</f>
        <v>17104</v>
      </c>
      <c r="H164" s="64"/>
      <c r="I164" s="71">
        <f t="shared" si="21"/>
        <v>-17104</v>
      </c>
      <c r="J164" s="172">
        <f t="shared" si="22"/>
        <v>2</v>
      </c>
      <c r="K164" s="224" t="str">
        <f t="shared" si="23"/>
        <v/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9.5">
      <c r="A165" s="66" t="str">
        <f>IF(ISNA(VLOOKUP($C165,BASEIS!$A$2:$G$475,3,FALSE))," ",VLOOKUP($C165,BASEIS!$A$2:$G$475,7,FALSE))</f>
        <v>http://www.teiath.gr/seyp/physiotherapy/</v>
      </c>
      <c r="B165" s="61" t="str">
        <f t="shared" si="20"/>
        <v>i</v>
      </c>
      <c r="C165" s="72">
        <v>615</v>
      </c>
      <c r="D165" s="73" t="str">
        <f>IF(ISNA(VLOOKUP($C165,BASEIS!$A$2:$E$475,3,FALSE))," ",VLOOKUP($C165,BASEIS!$A$2:$E$475,3,FALSE))</f>
        <v>ΦΥΣΙΚΟΘΕΡΑΠΕΙΑΣ (ΑΘΗΝΑ)</v>
      </c>
      <c r="E165" s="74" t="str">
        <f>IF(ISNA(VLOOKUP($C165,BASEIS!$A$2:$E$475,2,FALSE))," ",VLOOKUP($C165,BASEIS!$A$2:$E$475,2,FALSE))</f>
        <v>Τ.Ε.Ι. ΑΘΗΝΑΣ</v>
      </c>
      <c r="F165" s="75">
        <f>IF(ISNA(VLOOKUP($C165,BASEIS!$A$2:$E$475,4,FALSE))," ",VLOOKUP($C165,BASEIS!$A$2:$E$475,4,FALSE))</f>
        <v>17425</v>
      </c>
      <c r="G165" s="245">
        <f>IF(ISNA(VLOOKUP($C165,BASEIS!$A$2:$E$475,5,FALSE))," ",VLOOKUP($C165,BASEIS!$A$2:$E$475,5,FALSE))</f>
        <v>17236</v>
      </c>
      <c r="H165" s="64"/>
      <c r="I165" s="71">
        <f t="shared" si="21"/>
        <v>-17236</v>
      </c>
      <c r="J165" s="172">
        <f t="shared" si="22"/>
        <v>2</v>
      </c>
      <c r="K165" s="224" t="str">
        <f t="shared" si="23"/>
        <v/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>
      <c r="A166" s="66" t="str">
        <f>IF(ISNA(VLOOKUP($C166,BASEIS!$A$2:$G$475,3,FALSE))," ",VLOOKUP($C166,BASEIS!$A$2:$G$475,7,FALSE))</f>
        <v xml:space="preserve"> </v>
      </c>
      <c r="B166" s="78"/>
      <c r="C166" s="64"/>
      <c r="D166" s="64"/>
      <c r="E166" s="64"/>
      <c r="F166" s="238"/>
      <c r="G166" s="238"/>
      <c r="H166" s="64"/>
      <c r="I166" s="64"/>
      <c r="J166" s="178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>
      <c r="B167" s="82"/>
      <c r="C167" s="65"/>
      <c r="D167" s="65"/>
      <c r="E167" s="65"/>
      <c r="F167" s="242"/>
      <c r="G167" s="242"/>
      <c r="H167" s="65"/>
      <c r="I167" s="65"/>
      <c r="J167" s="180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>
      <c r="B168" s="82"/>
      <c r="C168" s="65"/>
      <c r="D168" s="65"/>
      <c r="E168" s="65"/>
      <c r="F168" s="242"/>
      <c r="G168" s="242"/>
      <c r="H168" s="65"/>
      <c r="I168" s="65"/>
      <c r="J168" s="180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>
      <c r="B169" s="82"/>
      <c r="C169" s="65"/>
      <c r="D169" s="65"/>
      <c r="E169" s="65"/>
      <c r="F169" s="242"/>
      <c r="G169" s="242"/>
      <c r="H169" s="65"/>
      <c r="I169" s="65"/>
      <c r="J169" s="180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>
      <c r="B170" s="82"/>
      <c r="C170" s="65"/>
      <c r="D170" s="65"/>
      <c r="E170" s="65"/>
      <c r="F170" s="242"/>
      <c r="G170" s="242"/>
      <c r="H170" s="65"/>
      <c r="I170" s="65"/>
      <c r="J170" s="180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>
      <c r="B171" s="82"/>
      <c r="C171" s="65"/>
      <c r="D171" s="65"/>
      <c r="E171" s="65"/>
      <c r="F171" s="242"/>
      <c r="G171" s="242"/>
      <c r="H171" s="65"/>
      <c r="I171" s="65"/>
      <c r="J171" s="180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>
      <c r="B172" s="82"/>
      <c r="C172" s="65"/>
      <c r="D172" s="65"/>
      <c r="E172" s="65"/>
      <c r="F172" s="242"/>
      <c r="G172" s="242"/>
      <c r="H172" s="65"/>
      <c r="I172" s="65"/>
      <c r="J172" s="180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>
      <c r="B173" s="82"/>
      <c r="C173" s="65"/>
      <c r="D173" s="65"/>
      <c r="E173" s="65"/>
      <c r="F173" s="242"/>
      <c r="G173" s="242"/>
      <c r="H173" s="65"/>
      <c r="I173" s="65"/>
      <c r="J173" s="180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>
      <c r="B174" s="82"/>
      <c r="C174" s="65"/>
      <c r="D174" s="65"/>
      <c r="E174" s="65"/>
      <c r="F174" s="242"/>
      <c r="G174" s="242"/>
      <c r="H174" s="65"/>
      <c r="I174" s="65"/>
      <c r="J174" s="180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>
      <c r="B175" s="82"/>
      <c r="C175" s="65"/>
      <c r="D175" s="65"/>
      <c r="E175" s="65"/>
      <c r="F175" s="242"/>
      <c r="G175" s="242"/>
      <c r="H175" s="65"/>
      <c r="I175" s="65"/>
      <c r="J175" s="180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>
      <c r="B176" s="83"/>
      <c r="C176" s="65"/>
      <c r="D176" s="65"/>
      <c r="E176" s="65"/>
      <c r="F176" s="242"/>
      <c r="G176" s="242"/>
      <c r="H176" s="65"/>
      <c r="I176" s="65"/>
      <c r="J176" s="180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2:23">
      <c r="B177" s="83"/>
      <c r="C177" s="65"/>
      <c r="D177" s="65"/>
      <c r="E177" s="65"/>
      <c r="F177" s="242"/>
      <c r="G177" s="242"/>
      <c r="H177" s="65"/>
      <c r="I177" s="65"/>
      <c r="J177" s="180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2:23">
      <c r="B178" s="83"/>
      <c r="C178" s="65"/>
      <c r="D178" s="65"/>
      <c r="E178" s="65"/>
      <c r="F178" s="242"/>
      <c r="G178" s="242"/>
      <c r="H178" s="65"/>
      <c r="I178" s="65"/>
      <c r="J178" s="180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2:23">
      <c r="B179" s="83"/>
      <c r="C179" s="65"/>
      <c r="D179" s="65"/>
      <c r="E179" s="65"/>
      <c r="F179" s="242"/>
      <c r="G179" s="242"/>
      <c r="H179" s="65"/>
      <c r="I179" s="65"/>
      <c r="J179" s="180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2:23">
      <c r="B180" s="83"/>
      <c r="C180" s="65"/>
      <c r="D180" s="65"/>
      <c r="E180" s="65"/>
      <c r="F180" s="242"/>
      <c r="G180" s="242"/>
      <c r="H180" s="65"/>
      <c r="I180" s="65"/>
      <c r="J180" s="180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2:23">
      <c r="B181" s="83"/>
      <c r="C181" s="65"/>
      <c r="D181" s="65"/>
      <c r="E181" s="65"/>
      <c r="F181" s="242"/>
      <c r="G181" s="242"/>
      <c r="H181" s="65"/>
      <c r="I181" s="65"/>
      <c r="J181" s="180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2:23">
      <c r="B182" s="83"/>
      <c r="C182" s="65"/>
      <c r="D182" s="65"/>
      <c r="E182" s="65"/>
      <c r="F182" s="242"/>
      <c r="G182" s="242"/>
      <c r="H182" s="65"/>
      <c r="I182" s="65"/>
      <c r="J182" s="180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2:23">
      <c r="B183" s="83"/>
      <c r="C183" s="65"/>
      <c r="D183" s="65"/>
      <c r="E183" s="65"/>
      <c r="F183" s="242"/>
      <c r="G183" s="242"/>
      <c r="H183" s="65"/>
      <c r="I183" s="65"/>
      <c r="J183" s="180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2:23">
      <c r="B184" s="83"/>
      <c r="C184" s="65"/>
      <c r="D184" s="65"/>
      <c r="E184" s="65"/>
      <c r="F184" s="242"/>
      <c r="G184" s="242"/>
      <c r="H184" s="65"/>
      <c r="I184" s="65"/>
      <c r="J184" s="180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2:23">
      <c r="B185" s="83"/>
      <c r="C185" s="65"/>
      <c r="D185" s="65"/>
      <c r="E185" s="65"/>
      <c r="F185" s="242"/>
      <c r="G185" s="242"/>
      <c r="H185" s="65"/>
      <c r="I185" s="65"/>
      <c r="J185" s="180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2:23">
      <c r="B186" s="83"/>
      <c r="C186" s="65"/>
      <c r="D186" s="65"/>
      <c r="E186" s="65"/>
      <c r="F186" s="242"/>
      <c r="G186" s="242"/>
      <c r="H186" s="65"/>
      <c r="I186" s="65"/>
      <c r="J186" s="180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2:23">
      <c r="B187" s="83"/>
      <c r="C187" s="65"/>
      <c r="D187" s="65"/>
      <c r="E187" s="65"/>
      <c r="F187" s="242"/>
      <c r="G187" s="242"/>
      <c r="H187" s="65"/>
      <c r="I187" s="65"/>
      <c r="J187" s="180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2:23">
      <c r="B188" s="83"/>
      <c r="C188" s="65"/>
      <c r="D188" s="65"/>
      <c r="E188" s="65"/>
      <c r="F188" s="242"/>
      <c r="G188" s="242"/>
      <c r="H188" s="65"/>
      <c r="I188" s="65"/>
      <c r="J188" s="180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2:23">
      <c r="B189" s="83"/>
      <c r="C189" s="65"/>
      <c r="D189" s="65"/>
      <c r="E189" s="65"/>
      <c r="F189" s="242"/>
      <c r="G189" s="242"/>
      <c r="H189" s="65"/>
      <c r="I189" s="65"/>
      <c r="J189" s="180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2:23">
      <c r="B190" s="83"/>
      <c r="C190" s="65"/>
      <c r="D190" s="65"/>
      <c r="E190" s="65"/>
      <c r="F190" s="242"/>
      <c r="G190" s="242"/>
      <c r="H190" s="65"/>
      <c r="I190" s="65"/>
      <c r="J190" s="180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2:23">
      <c r="B191" s="83"/>
      <c r="C191" s="65"/>
      <c r="D191" s="65"/>
      <c r="E191" s="65"/>
      <c r="F191" s="242"/>
      <c r="G191" s="242"/>
      <c r="H191" s="65"/>
      <c r="I191" s="65"/>
      <c r="J191" s="180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2:23">
      <c r="B192" s="83"/>
      <c r="C192" s="65"/>
      <c r="D192" s="65"/>
      <c r="E192" s="65"/>
      <c r="F192" s="242"/>
      <c r="G192" s="242"/>
      <c r="H192" s="65"/>
      <c r="I192" s="65"/>
      <c r="J192" s="180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2:23">
      <c r="B193" s="83"/>
      <c r="C193" s="65"/>
      <c r="D193" s="65"/>
      <c r="E193" s="65"/>
      <c r="F193" s="242"/>
      <c r="G193" s="242"/>
      <c r="H193" s="65"/>
      <c r="I193" s="65"/>
      <c r="J193" s="180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2:23">
      <c r="B194" s="83"/>
      <c r="C194" s="65"/>
      <c r="D194" s="65"/>
      <c r="E194" s="65"/>
      <c r="F194" s="242"/>
      <c r="G194" s="242"/>
      <c r="H194" s="65"/>
      <c r="I194" s="65"/>
      <c r="J194" s="180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2:23">
      <c r="B195" s="83"/>
      <c r="C195" s="65"/>
      <c r="D195" s="65"/>
      <c r="E195" s="65"/>
      <c r="F195" s="242"/>
      <c r="G195" s="242"/>
      <c r="H195" s="65"/>
      <c r="I195" s="65"/>
      <c r="J195" s="180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2:23">
      <c r="B196" s="83"/>
      <c r="C196" s="65"/>
      <c r="D196" s="65"/>
      <c r="E196" s="65"/>
      <c r="F196" s="242"/>
      <c r="G196" s="242"/>
      <c r="H196" s="65"/>
      <c r="I196" s="65"/>
      <c r="J196" s="180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2:23">
      <c r="B197" s="83"/>
      <c r="C197" s="65"/>
      <c r="D197" s="65"/>
      <c r="E197" s="65"/>
      <c r="F197" s="242"/>
      <c r="G197" s="242"/>
      <c r="H197" s="65"/>
      <c r="I197" s="65"/>
      <c r="J197" s="180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2:23">
      <c r="B198" s="83"/>
      <c r="C198" s="65"/>
      <c r="D198" s="65"/>
      <c r="E198" s="65"/>
      <c r="F198" s="242"/>
      <c r="G198" s="242"/>
      <c r="H198" s="65"/>
      <c r="I198" s="65"/>
      <c r="J198" s="180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2:23">
      <c r="B199" s="83"/>
      <c r="C199" s="65"/>
      <c r="D199" s="65"/>
      <c r="E199" s="65"/>
      <c r="F199" s="242"/>
      <c r="G199" s="242"/>
      <c r="H199" s="65"/>
      <c r="I199" s="65"/>
      <c r="J199" s="180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2:23">
      <c r="B200" s="83"/>
      <c r="C200" s="65"/>
      <c r="D200" s="65"/>
      <c r="E200" s="65"/>
      <c r="F200" s="242"/>
      <c r="G200" s="242"/>
      <c r="H200" s="65"/>
      <c r="I200" s="65"/>
      <c r="J200" s="180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2:23">
      <c r="B201" s="83"/>
      <c r="C201" s="65"/>
      <c r="D201" s="65"/>
      <c r="E201" s="65"/>
      <c r="F201" s="242"/>
      <c r="G201" s="242"/>
      <c r="H201" s="65"/>
      <c r="I201" s="65"/>
      <c r="J201" s="180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2:23">
      <c r="B202" s="83"/>
      <c r="C202" s="65"/>
      <c r="D202" s="65"/>
      <c r="E202" s="65"/>
      <c r="F202" s="242"/>
      <c r="G202" s="242"/>
      <c r="H202" s="65"/>
      <c r="I202" s="65"/>
      <c r="J202" s="180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2:23">
      <c r="B203" s="83"/>
      <c r="C203" s="65"/>
      <c r="D203" s="65"/>
      <c r="E203" s="65"/>
      <c r="F203" s="242"/>
      <c r="G203" s="242"/>
      <c r="H203" s="65"/>
      <c r="I203" s="65"/>
      <c r="J203" s="180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2:23">
      <c r="B204" s="83"/>
      <c r="C204" s="65"/>
      <c r="D204" s="65"/>
      <c r="E204" s="65"/>
      <c r="F204" s="242"/>
      <c r="G204" s="242"/>
      <c r="H204" s="65"/>
      <c r="I204" s="65"/>
      <c r="J204" s="180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2:23">
      <c r="B205" s="83"/>
      <c r="C205" s="65"/>
      <c r="D205" s="65"/>
      <c r="E205" s="65"/>
      <c r="F205" s="242"/>
      <c r="G205" s="242"/>
      <c r="H205" s="65"/>
      <c r="I205" s="65"/>
      <c r="J205" s="180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2:23">
      <c r="B206" s="83"/>
      <c r="C206" s="65"/>
      <c r="D206" s="65"/>
      <c r="E206" s="65"/>
      <c r="F206" s="242"/>
      <c r="G206" s="242"/>
      <c r="H206" s="65"/>
      <c r="I206" s="65"/>
      <c r="J206" s="180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2:23">
      <c r="B207" s="83"/>
      <c r="C207" s="65"/>
      <c r="D207" s="65"/>
      <c r="E207" s="65"/>
      <c r="F207" s="242"/>
      <c r="G207" s="242"/>
      <c r="H207" s="65"/>
      <c r="I207" s="65"/>
      <c r="J207" s="180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2:23">
      <c r="B208" s="83"/>
      <c r="C208" s="65"/>
      <c r="D208" s="65"/>
      <c r="E208" s="65"/>
      <c r="F208" s="242"/>
      <c r="G208" s="242"/>
      <c r="H208" s="65"/>
      <c r="I208" s="65"/>
      <c r="J208" s="180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2:23">
      <c r="B209" s="83"/>
      <c r="C209" s="65"/>
      <c r="D209" s="65"/>
      <c r="E209" s="65"/>
      <c r="F209" s="242"/>
      <c r="G209" s="242"/>
      <c r="H209" s="65"/>
      <c r="I209" s="65"/>
      <c r="J209" s="180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2:23">
      <c r="B210" s="83"/>
      <c r="C210" s="65"/>
      <c r="D210" s="65"/>
      <c r="E210" s="65"/>
      <c r="F210" s="242"/>
      <c r="G210" s="242"/>
      <c r="H210" s="65"/>
      <c r="I210" s="65"/>
      <c r="J210" s="180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2:23">
      <c r="B211" s="83"/>
      <c r="C211" s="65"/>
      <c r="D211" s="65"/>
      <c r="E211" s="65"/>
      <c r="F211" s="242"/>
      <c r="G211" s="242"/>
      <c r="H211" s="65"/>
      <c r="I211" s="65"/>
      <c r="J211" s="180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2:23">
      <c r="B212" s="83"/>
      <c r="C212" s="65"/>
      <c r="D212" s="65"/>
      <c r="E212" s="65"/>
      <c r="F212" s="242"/>
      <c r="G212" s="242"/>
      <c r="H212" s="65"/>
      <c r="I212" s="65"/>
      <c r="J212" s="180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2:23">
      <c r="B213" s="83"/>
      <c r="C213" s="65"/>
      <c r="D213" s="65"/>
      <c r="E213" s="65"/>
      <c r="F213" s="242"/>
      <c r="G213" s="242"/>
      <c r="H213" s="65"/>
      <c r="I213" s="65"/>
      <c r="J213" s="180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2:23">
      <c r="B214" s="83"/>
      <c r="C214" s="65"/>
      <c r="D214" s="65"/>
      <c r="E214" s="65"/>
      <c r="F214" s="242"/>
      <c r="G214" s="242"/>
      <c r="H214" s="65"/>
      <c r="I214" s="65"/>
      <c r="J214" s="180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2:23">
      <c r="B215" s="83"/>
      <c r="C215" s="65"/>
      <c r="D215" s="65"/>
      <c r="E215" s="65"/>
      <c r="F215" s="242"/>
      <c r="G215" s="242"/>
      <c r="H215" s="65"/>
      <c r="I215" s="65"/>
      <c r="J215" s="180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2:23">
      <c r="B216" s="83"/>
      <c r="C216" s="65"/>
      <c r="D216" s="65"/>
      <c r="E216" s="65"/>
      <c r="F216" s="242"/>
      <c r="G216" s="242"/>
      <c r="H216" s="65"/>
      <c r="I216" s="65"/>
      <c r="J216" s="180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2:23">
      <c r="B217" s="83"/>
      <c r="C217" s="65"/>
      <c r="D217" s="65"/>
      <c r="E217" s="65"/>
      <c r="F217" s="242"/>
      <c r="G217" s="242"/>
      <c r="H217" s="65"/>
      <c r="I217" s="65"/>
      <c r="J217" s="180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2:23">
      <c r="B218" s="83"/>
      <c r="C218" s="65"/>
      <c r="D218" s="65"/>
      <c r="E218" s="65"/>
      <c r="F218" s="242"/>
      <c r="G218" s="242"/>
      <c r="H218" s="65"/>
      <c r="I218" s="65"/>
      <c r="J218" s="180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2:23">
      <c r="B219" s="83"/>
      <c r="C219" s="65"/>
      <c r="D219" s="65"/>
      <c r="E219" s="65"/>
      <c r="F219" s="242"/>
      <c r="G219" s="242"/>
      <c r="H219" s="65"/>
      <c r="I219" s="65"/>
      <c r="J219" s="180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2:23">
      <c r="B220" s="83"/>
      <c r="C220" s="65"/>
      <c r="D220" s="65"/>
      <c r="E220" s="65"/>
      <c r="F220" s="242"/>
      <c r="G220" s="242"/>
      <c r="H220" s="65"/>
      <c r="I220" s="65"/>
      <c r="J220" s="180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2:23">
      <c r="B221" s="83"/>
      <c r="C221" s="65"/>
      <c r="D221" s="65"/>
      <c r="E221" s="65"/>
      <c r="F221" s="242"/>
      <c r="G221" s="242"/>
      <c r="H221" s="65"/>
      <c r="I221" s="65"/>
      <c r="J221" s="180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2:23">
      <c r="B222" s="83"/>
      <c r="C222" s="65"/>
      <c r="D222" s="65"/>
      <c r="E222" s="65"/>
      <c r="F222" s="242"/>
      <c r="G222" s="242"/>
      <c r="H222" s="65"/>
      <c r="I222" s="65"/>
      <c r="J222" s="180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2:23">
      <c r="B223" s="83"/>
      <c r="C223" s="65"/>
      <c r="D223" s="65"/>
      <c r="E223" s="65"/>
      <c r="F223" s="242"/>
      <c r="G223" s="242"/>
      <c r="H223" s="65"/>
      <c r="I223" s="65"/>
      <c r="J223" s="180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2:23">
      <c r="B224" s="83"/>
      <c r="C224" s="65"/>
      <c r="D224" s="65"/>
      <c r="E224" s="65"/>
      <c r="F224" s="242"/>
      <c r="G224" s="242"/>
      <c r="H224" s="65"/>
      <c r="I224" s="65"/>
      <c r="J224" s="180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2:23">
      <c r="B225" s="83"/>
      <c r="C225" s="65"/>
      <c r="D225" s="65"/>
      <c r="E225" s="65"/>
      <c r="F225" s="242"/>
      <c r="G225" s="242"/>
      <c r="H225" s="65"/>
      <c r="I225" s="65"/>
      <c r="J225" s="180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2:23">
      <c r="B226" s="83"/>
      <c r="C226" s="65"/>
      <c r="D226" s="65"/>
      <c r="E226" s="65"/>
      <c r="F226" s="242"/>
      <c r="G226" s="242"/>
      <c r="H226" s="65"/>
      <c r="I226" s="65"/>
      <c r="J226" s="180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2:23">
      <c r="B227" s="83"/>
      <c r="C227" s="65"/>
      <c r="D227" s="65"/>
      <c r="E227" s="65"/>
      <c r="F227" s="242"/>
      <c r="G227" s="242"/>
      <c r="H227" s="65"/>
      <c r="I227" s="65"/>
      <c r="J227" s="180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2:23">
      <c r="B228" s="83"/>
      <c r="C228" s="65"/>
      <c r="D228" s="65"/>
      <c r="E228" s="65"/>
      <c r="F228" s="242"/>
      <c r="G228" s="242"/>
      <c r="H228" s="65"/>
      <c r="I228" s="65"/>
      <c r="J228" s="180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2:23">
      <c r="B229" s="83"/>
      <c r="C229" s="65"/>
      <c r="D229" s="65"/>
      <c r="E229" s="65"/>
      <c r="F229" s="242"/>
      <c r="G229" s="242"/>
      <c r="H229" s="65"/>
      <c r="I229" s="65"/>
      <c r="J229" s="180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2:23">
      <c r="B230" s="83"/>
      <c r="C230" s="65"/>
      <c r="D230" s="65"/>
      <c r="E230" s="65"/>
      <c r="F230" s="242"/>
      <c r="G230" s="242"/>
      <c r="H230" s="65"/>
      <c r="I230" s="65"/>
      <c r="J230" s="180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2:23">
      <c r="B231" s="83"/>
      <c r="C231" s="65"/>
      <c r="D231" s="65"/>
      <c r="E231" s="65"/>
      <c r="F231" s="242"/>
      <c r="G231" s="242"/>
      <c r="H231" s="65"/>
      <c r="I231" s="65"/>
      <c r="J231" s="180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2:23">
      <c r="B232" s="83"/>
      <c r="C232" s="65"/>
      <c r="D232" s="65"/>
      <c r="E232" s="65"/>
      <c r="F232" s="242"/>
      <c r="G232" s="242"/>
      <c r="H232" s="65"/>
      <c r="I232" s="65"/>
      <c r="J232" s="180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2:23">
      <c r="B233" s="83"/>
      <c r="C233" s="65"/>
      <c r="D233" s="65"/>
      <c r="E233" s="65"/>
      <c r="F233" s="242"/>
      <c r="G233" s="242"/>
      <c r="H233" s="65"/>
      <c r="I233" s="65"/>
      <c r="J233" s="180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2:23">
      <c r="B234" s="83"/>
      <c r="C234" s="65"/>
      <c r="D234" s="65"/>
      <c r="E234" s="65"/>
      <c r="F234" s="242"/>
      <c r="G234" s="242"/>
      <c r="H234" s="65"/>
      <c r="I234" s="65"/>
      <c r="J234" s="180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2:23">
      <c r="B235" s="83"/>
      <c r="C235" s="65"/>
      <c r="D235" s="65"/>
      <c r="E235" s="65"/>
      <c r="F235" s="242"/>
      <c r="G235" s="242"/>
      <c r="H235" s="65"/>
      <c r="I235" s="65"/>
      <c r="J235" s="180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2:23">
      <c r="B236" s="83"/>
      <c r="C236" s="65"/>
      <c r="D236" s="65"/>
      <c r="E236" s="65"/>
      <c r="F236" s="242"/>
      <c r="G236" s="242"/>
      <c r="H236" s="65"/>
      <c r="I236" s="65"/>
      <c r="J236" s="180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2:23">
      <c r="B237" s="83"/>
      <c r="C237" s="65"/>
      <c r="D237" s="65"/>
      <c r="E237" s="65"/>
      <c r="F237" s="242"/>
      <c r="G237" s="242"/>
      <c r="H237" s="65"/>
      <c r="I237" s="65"/>
      <c r="J237" s="180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2:23">
      <c r="B238" s="83"/>
      <c r="C238" s="65"/>
      <c r="D238" s="65"/>
      <c r="E238" s="65"/>
      <c r="F238" s="242"/>
      <c r="G238" s="242"/>
      <c r="H238" s="65"/>
      <c r="I238" s="65"/>
      <c r="J238" s="180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2:23">
      <c r="B239" s="83"/>
      <c r="C239" s="65"/>
      <c r="D239" s="65"/>
      <c r="E239" s="65"/>
      <c r="F239" s="242"/>
      <c r="G239" s="242"/>
      <c r="H239" s="65"/>
      <c r="I239" s="65"/>
      <c r="J239" s="180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2:23">
      <c r="B240" s="83"/>
      <c r="C240" s="65"/>
      <c r="D240" s="65"/>
      <c r="E240" s="65"/>
      <c r="F240" s="242"/>
      <c r="G240" s="242"/>
      <c r="H240" s="65"/>
      <c r="I240" s="65"/>
      <c r="J240" s="180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2:23">
      <c r="B241" s="83"/>
      <c r="C241" s="65"/>
      <c r="D241" s="65"/>
      <c r="E241" s="65"/>
      <c r="F241" s="242"/>
      <c r="G241" s="242"/>
      <c r="H241" s="65"/>
      <c r="I241" s="65"/>
      <c r="J241" s="180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2:23">
      <c r="B242" s="83"/>
      <c r="C242" s="65"/>
      <c r="D242" s="65"/>
      <c r="E242" s="65"/>
      <c r="F242" s="242"/>
      <c r="G242" s="242"/>
      <c r="H242" s="65"/>
      <c r="I242" s="65"/>
      <c r="J242" s="180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2:23">
      <c r="B243" s="83"/>
      <c r="C243" s="65"/>
      <c r="D243" s="65"/>
      <c r="E243" s="65"/>
      <c r="F243" s="242"/>
      <c r="G243" s="242"/>
      <c r="H243" s="65"/>
      <c r="I243" s="65"/>
      <c r="J243" s="180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2:23">
      <c r="B244" s="83"/>
      <c r="C244" s="65"/>
      <c r="D244" s="65"/>
      <c r="E244" s="65"/>
      <c r="F244" s="242"/>
      <c r="G244" s="242"/>
      <c r="H244" s="65"/>
      <c r="I244" s="65"/>
      <c r="J244" s="180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2:23">
      <c r="B245" s="83"/>
      <c r="C245" s="65"/>
      <c r="D245" s="65"/>
      <c r="E245" s="65"/>
      <c r="F245" s="242"/>
      <c r="G245" s="242"/>
      <c r="H245" s="65"/>
      <c r="I245" s="65"/>
      <c r="J245" s="180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2:23">
      <c r="B246" s="83"/>
      <c r="C246" s="65"/>
      <c r="D246" s="65"/>
      <c r="E246" s="65"/>
      <c r="F246" s="242"/>
      <c r="G246" s="242"/>
      <c r="H246" s="65"/>
      <c r="I246" s="65"/>
      <c r="J246" s="180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2:23">
      <c r="B247" s="83"/>
      <c r="C247" s="65"/>
      <c r="D247" s="65"/>
      <c r="E247" s="65"/>
      <c r="F247" s="242"/>
      <c r="G247" s="242"/>
      <c r="H247" s="65"/>
      <c r="I247" s="65"/>
      <c r="J247" s="180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2:23">
      <c r="B248" s="83"/>
      <c r="C248" s="65"/>
      <c r="D248" s="65"/>
      <c r="E248" s="65"/>
      <c r="F248" s="242"/>
      <c r="G248" s="242"/>
      <c r="H248" s="65"/>
      <c r="I248" s="65"/>
      <c r="J248" s="180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2:23">
      <c r="B249" s="83"/>
      <c r="C249" s="65"/>
      <c r="D249" s="65"/>
      <c r="E249" s="65"/>
      <c r="F249" s="242"/>
      <c r="G249" s="242"/>
      <c r="H249" s="65"/>
      <c r="I249" s="65"/>
      <c r="J249" s="180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2:23">
      <c r="B250" s="83"/>
      <c r="C250" s="65"/>
      <c r="D250" s="65"/>
      <c r="E250" s="65"/>
      <c r="F250" s="242"/>
      <c r="G250" s="242"/>
      <c r="H250" s="65"/>
      <c r="I250" s="65"/>
      <c r="J250" s="180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2:23">
      <c r="B251" s="83"/>
      <c r="C251" s="65"/>
      <c r="D251" s="65"/>
      <c r="E251" s="65"/>
      <c r="F251" s="242"/>
      <c r="G251" s="242"/>
      <c r="H251" s="65"/>
      <c r="I251" s="65"/>
      <c r="J251" s="180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2:23">
      <c r="B252" s="83"/>
      <c r="C252" s="65"/>
      <c r="D252" s="65"/>
      <c r="E252" s="65"/>
      <c r="F252" s="242"/>
      <c r="G252" s="242"/>
      <c r="H252" s="65"/>
      <c r="I252" s="65"/>
      <c r="J252" s="180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2:23">
      <c r="B253" s="83"/>
      <c r="C253" s="65"/>
      <c r="D253" s="65"/>
      <c r="E253" s="65"/>
      <c r="F253" s="242"/>
      <c r="G253" s="242"/>
      <c r="H253" s="65"/>
      <c r="I253" s="65"/>
      <c r="J253" s="180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2:23">
      <c r="B254" s="83"/>
      <c r="C254" s="65"/>
      <c r="D254" s="65"/>
      <c r="E254" s="65"/>
      <c r="F254" s="242"/>
      <c r="G254" s="242"/>
      <c r="H254" s="65"/>
      <c r="I254" s="65"/>
      <c r="J254" s="180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2:23">
      <c r="B255" s="83"/>
      <c r="C255" s="65"/>
      <c r="D255" s="65"/>
      <c r="E255" s="65"/>
      <c r="F255" s="242"/>
      <c r="G255" s="242"/>
      <c r="H255" s="65"/>
      <c r="I255" s="65"/>
      <c r="J255" s="180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2:23">
      <c r="B256" s="83"/>
      <c r="C256" s="65"/>
      <c r="D256" s="65"/>
      <c r="E256" s="65"/>
      <c r="F256" s="242"/>
      <c r="G256" s="242"/>
      <c r="H256" s="65"/>
      <c r="I256" s="65"/>
      <c r="J256" s="180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2:23">
      <c r="B257" s="83"/>
      <c r="C257" s="65"/>
      <c r="D257" s="65"/>
      <c r="E257" s="65"/>
      <c r="F257" s="242"/>
      <c r="G257" s="242"/>
      <c r="H257" s="65"/>
      <c r="I257" s="65"/>
      <c r="J257" s="180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2:23">
      <c r="B258" s="83"/>
      <c r="C258" s="65"/>
      <c r="D258" s="65"/>
      <c r="E258" s="65"/>
      <c r="F258" s="242"/>
      <c r="G258" s="242"/>
      <c r="H258" s="65"/>
      <c r="I258" s="65"/>
      <c r="J258" s="180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2:23">
      <c r="B259" s="83"/>
      <c r="C259" s="65"/>
      <c r="D259" s="65"/>
      <c r="E259" s="65"/>
      <c r="F259" s="242"/>
      <c r="G259" s="242"/>
      <c r="H259" s="65"/>
      <c r="I259" s="65"/>
      <c r="J259" s="180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2:23">
      <c r="B260" s="83"/>
      <c r="C260" s="65"/>
      <c r="D260" s="65"/>
      <c r="E260" s="65"/>
      <c r="F260" s="242"/>
      <c r="G260" s="242"/>
      <c r="H260" s="65"/>
      <c r="I260" s="65"/>
      <c r="J260" s="180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2:23">
      <c r="B261" s="83"/>
      <c r="C261" s="65"/>
      <c r="D261" s="65"/>
      <c r="E261" s="65"/>
      <c r="F261" s="242"/>
      <c r="G261" s="242"/>
      <c r="H261" s="65"/>
      <c r="I261" s="65"/>
      <c r="J261" s="180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2:23">
      <c r="B262" s="83"/>
      <c r="C262" s="65"/>
      <c r="D262" s="65"/>
      <c r="E262" s="65"/>
      <c r="F262" s="242"/>
      <c r="G262" s="242"/>
      <c r="H262" s="65"/>
      <c r="I262" s="65"/>
      <c r="J262" s="180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2:23">
      <c r="B263" s="83"/>
      <c r="C263" s="65"/>
      <c r="D263" s="65"/>
      <c r="E263" s="65"/>
      <c r="F263" s="242"/>
      <c r="G263" s="242"/>
      <c r="H263" s="65"/>
      <c r="I263" s="65"/>
      <c r="J263" s="180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2:23">
      <c r="B264" s="83"/>
      <c r="C264" s="65"/>
      <c r="D264" s="65"/>
      <c r="E264" s="65"/>
      <c r="F264" s="242"/>
      <c r="G264" s="242"/>
      <c r="H264" s="65"/>
      <c r="I264" s="65"/>
      <c r="J264" s="180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2:23">
      <c r="B265" s="83"/>
      <c r="C265" s="65"/>
      <c r="D265" s="65"/>
      <c r="E265" s="65"/>
      <c r="F265" s="242"/>
      <c r="G265" s="242"/>
      <c r="H265" s="65"/>
      <c r="I265" s="65"/>
      <c r="J265" s="180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2:23">
      <c r="B266" s="83"/>
      <c r="C266" s="65"/>
      <c r="D266" s="65"/>
      <c r="E266" s="65"/>
      <c r="F266" s="242"/>
      <c r="G266" s="242"/>
      <c r="H266" s="65"/>
      <c r="I266" s="65"/>
      <c r="J266" s="180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2:23">
      <c r="B267" s="83"/>
      <c r="C267" s="65"/>
      <c r="D267" s="65"/>
      <c r="E267" s="65"/>
      <c r="F267" s="242"/>
      <c r="G267" s="242"/>
      <c r="H267" s="65"/>
      <c r="I267" s="65"/>
      <c r="J267" s="180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2:23">
      <c r="B268" s="83"/>
      <c r="C268" s="65"/>
      <c r="D268" s="65"/>
      <c r="E268" s="65"/>
      <c r="F268" s="242"/>
      <c r="G268" s="242"/>
      <c r="H268" s="65"/>
      <c r="I268" s="65"/>
      <c r="J268" s="180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2:23">
      <c r="B269" s="83"/>
      <c r="C269" s="65"/>
      <c r="D269" s="65"/>
      <c r="E269" s="65"/>
      <c r="F269" s="242"/>
      <c r="G269" s="242"/>
      <c r="H269" s="65"/>
      <c r="I269" s="65"/>
      <c r="J269" s="180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2:23">
      <c r="B270" s="83"/>
      <c r="C270" s="65"/>
      <c r="D270" s="65"/>
      <c r="E270" s="65"/>
      <c r="F270" s="242"/>
      <c r="G270" s="242"/>
      <c r="H270" s="65"/>
      <c r="I270" s="65"/>
      <c r="J270" s="180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2:23">
      <c r="B271" s="83"/>
      <c r="C271" s="65"/>
      <c r="D271" s="65"/>
      <c r="E271" s="65"/>
      <c r="F271" s="242"/>
      <c r="G271" s="242"/>
      <c r="H271" s="65"/>
      <c r="I271" s="65"/>
      <c r="J271" s="180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2:23">
      <c r="B272" s="83"/>
      <c r="C272" s="65"/>
      <c r="D272" s="65"/>
      <c r="E272" s="65"/>
      <c r="F272" s="242"/>
      <c r="G272" s="242"/>
      <c r="H272" s="65"/>
      <c r="I272" s="65"/>
      <c r="J272" s="180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2:23">
      <c r="B273" s="83"/>
      <c r="C273" s="65"/>
      <c r="D273" s="65"/>
      <c r="E273" s="65"/>
      <c r="F273" s="242"/>
      <c r="G273" s="242"/>
      <c r="H273" s="65"/>
      <c r="I273" s="65"/>
      <c r="J273" s="180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2:23">
      <c r="B274" s="83"/>
      <c r="C274" s="65"/>
      <c r="D274" s="65"/>
      <c r="E274" s="65"/>
      <c r="F274" s="242"/>
      <c r="G274" s="242"/>
      <c r="H274" s="65"/>
      <c r="I274" s="65"/>
      <c r="J274" s="180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2:23">
      <c r="B275" s="83"/>
      <c r="C275" s="65"/>
      <c r="D275" s="65"/>
      <c r="E275" s="65"/>
      <c r="F275" s="242"/>
      <c r="G275" s="242"/>
      <c r="H275" s="65"/>
      <c r="I275" s="65"/>
      <c r="J275" s="180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2:23">
      <c r="B276" s="83"/>
      <c r="C276" s="65"/>
      <c r="D276" s="65"/>
      <c r="E276" s="65"/>
      <c r="F276" s="242"/>
      <c r="G276" s="242"/>
      <c r="H276" s="65"/>
      <c r="I276" s="65"/>
      <c r="J276" s="180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2:23">
      <c r="B277" s="83"/>
      <c r="C277" s="65"/>
      <c r="D277" s="65"/>
      <c r="E277" s="65"/>
      <c r="F277" s="242"/>
      <c r="G277" s="242"/>
      <c r="H277" s="65"/>
      <c r="I277" s="65"/>
      <c r="J277" s="180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2:23">
      <c r="B278" s="83"/>
      <c r="C278" s="65"/>
      <c r="D278" s="65"/>
      <c r="E278" s="65"/>
      <c r="F278" s="242"/>
      <c r="G278" s="242"/>
      <c r="H278" s="65"/>
      <c r="I278" s="65"/>
      <c r="J278" s="180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2:23">
      <c r="B279" s="83"/>
      <c r="C279" s="65"/>
      <c r="D279" s="65"/>
      <c r="E279" s="65"/>
      <c r="F279" s="242"/>
      <c r="G279" s="242"/>
      <c r="H279" s="65"/>
      <c r="I279" s="65"/>
      <c r="J279" s="180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2:23">
      <c r="B280" s="83"/>
      <c r="C280" s="65"/>
      <c r="D280" s="65"/>
      <c r="E280" s="65"/>
      <c r="F280" s="242"/>
      <c r="G280" s="242"/>
      <c r="H280" s="65"/>
      <c r="I280" s="65"/>
      <c r="J280" s="180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2:23">
      <c r="B281" s="83"/>
      <c r="C281" s="65"/>
      <c r="D281" s="65"/>
      <c r="E281" s="65"/>
      <c r="F281" s="242"/>
      <c r="G281" s="242"/>
      <c r="H281" s="65"/>
      <c r="I281" s="65"/>
      <c r="J281" s="180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2:23">
      <c r="B282" s="83"/>
      <c r="C282" s="65"/>
      <c r="D282" s="65"/>
      <c r="E282" s="65"/>
      <c r="F282" s="242"/>
      <c r="G282" s="242"/>
      <c r="H282" s="65"/>
      <c r="I282" s="65"/>
      <c r="J282" s="180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2:23">
      <c r="B283" s="83"/>
      <c r="C283" s="65"/>
      <c r="D283" s="65"/>
      <c r="E283" s="65"/>
      <c r="F283" s="242"/>
      <c r="G283" s="242"/>
      <c r="H283" s="65"/>
      <c r="I283" s="65"/>
      <c r="J283" s="180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2:23">
      <c r="B284" s="83"/>
      <c r="C284" s="65"/>
      <c r="D284" s="65"/>
      <c r="E284" s="65"/>
      <c r="F284" s="242"/>
      <c r="G284" s="242"/>
      <c r="H284" s="65"/>
      <c r="I284" s="65"/>
      <c r="J284" s="180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2:23">
      <c r="B285" s="83"/>
      <c r="C285" s="65"/>
      <c r="D285" s="65"/>
      <c r="E285" s="65"/>
      <c r="F285" s="242"/>
      <c r="G285" s="242"/>
      <c r="H285" s="65"/>
      <c r="I285" s="65"/>
      <c r="J285" s="180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2:23">
      <c r="B286" s="83"/>
      <c r="C286" s="65"/>
      <c r="D286" s="65"/>
      <c r="E286" s="65"/>
      <c r="F286" s="242"/>
      <c r="G286" s="242"/>
      <c r="H286" s="65"/>
      <c r="I286" s="65"/>
      <c r="J286" s="180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2:23">
      <c r="B287" s="83"/>
      <c r="C287" s="65"/>
      <c r="D287" s="65"/>
      <c r="E287" s="65"/>
      <c r="F287" s="242"/>
      <c r="G287" s="242"/>
      <c r="H287" s="65"/>
      <c r="I287" s="65"/>
      <c r="J287" s="180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2:23">
      <c r="B288" s="83"/>
      <c r="C288" s="65"/>
      <c r="D288" s="65"/>
      <c r="E288" s="65"/>
      <c r="F288" s="242"/>
      <c r="G288" s="242"/>
      <c r="H288" s="65"/>
      <c r="I288" s="65"/>
      <c r="J288" s="180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2:23">
      <c r="B289" s="83"/>
      <c r="C289" s="65"/>
      <c r="D289" s="65"/>
      <c r="E289" s="65"/>
      <c r="F289" s="242"/>
      <c r="G289" s="242"/>
      <c r="H289" s="65"/>
      <c r="I289" s="65"/>
      <c r="J289" s="180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2:23">
      <c r="B290" s="83"/>
      <c r="C290" s="65"/>
      <c r="D290" s="65"/>
      <c r="E290" s="65"/>
      <c r="F290" s="242"/>
      <c r="G290" s="242"/>
      <c r="H290" s="65"/>
      <c r="I290" s="65"/>
      <c r="J290" s="180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2:23">
      <c r="B291" s="83"/>
      <c r="C291" s="65"/>
      <c r="D291" s="65"/>
      <c r="E291" s="65"/>
      <c r="F291" s="242"/>
      <c r="G291" s="242"/>
      <c r="H291" s="65"/>
      <c r="I291" s="65"/>
      <c r="J291" s="180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2:23">
      <c r="B292" s="83"/>
      <c r="C292" s="65"/>
      <c r="D292" s="65"/>
      <c r="E292" s="65"/>
      <c r="F292" s="242"/>
      <c r="G292" s="242"/>
      <c r="H292" s="65"/>
      <c r="I292" s="65"/>
      <c r="J292" s="180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2:23">
      <c r="B293" s="83"/>
      <c r="C293" s="65"/>
      <c r="D293" s="65"/>
      <c r="E293" s="65"/>
      <c r="F293" s="242"/>
      <c r="G293" s="242"/>
      <c r="H293" s="65"/>
      <c r="I293" s="65"/>
      <c r="J293" s="180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2:23">
      <c r="B294" s="83"/>
      <c r="C294" s="65"/>
      <c r="D294" s="65"/>
      <c r="E294" s="65"/>
      <c r="F294" s="242"/>
      <c r="G294" s="242"/>
      <c r="H294" s="65"/>
      <c r="I294" s="65"/>
      <c r="J294" s="180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2:23">
      <c r="B295" s="83"/>
      <c r="C295" s="65"/>
      <c r="D295" s="65"/>
      <c r="E295" s="65"/>
      <c r="F295" s="242"/>
      <c r="G295" s="242"/>
      <c r="H295" s="65"/>
      <c r="I295" s="65"/>
      <c r="J295" s="180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2:23">
      <c r="B296" s="83"/>
      <c r="C296" s="65"/>
      <c r="D296" s="65"/>
      <c r="E296" s="65"/>
      <c r="F296" s="242"/>
      <c r="G296" s="242"/>
      <c r="H296" s="65"/>
      <c r="I296" s="65"/>
      <c r="J296" s="180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2:23">
      <c r="B297" s="83"/>
      <c r="C297" s="65"/>
      <c r="D297" s="65"/>
      <c r="E297" s="65"/>
      <c r="F297" s="242"/>
      <c r="G297" s="242"/>
      <c r="H297" s="65"/>
      <c r="I297" s="65"/>
      <c r="J297" s="180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2:23">
      <c r="B298" s="83"/>
      <c r="C298" s="65"/>
      <c r="D298" s="65"/>
      <c r="E298" s="65"/>
      <c r="F298" s="242"/>
      <c r="G298" s="242"/>
      <c r="H298" s="65"/>
      <c r="I298" s="65"/>
      <c r="J298" s="180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2:23">
      <c r="B299" s="83"/>
      <c r="C299" s="65"/>
      <c r="D299" s="65"/>
      <c r="E299" s="65"/>
      <c r="F299" s="242"/>
      <c r="G299" s="242"/>
      <c r="H299" s="65"/>
      <c r="I299" s="65"/>
      <c r="J299" s="180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2:23">
      <c r="B300" s="83"/>
      <c r="C300" s="65"/>
      <c r="D300" s="65"/>
      <c r="E300" s="65"/>
      <c r="F300" s="242"/>
      <c r="G300" s="242"/>
      <c r="H300" s="65"/>
      <c r="I300" s="65"/>
      <c r="J300" s="180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2:23">
      <c r="B301" s="83"/>
      <c r="C301" s="65"/>
      <c r="D301" s="65"/>
      <c r="E301" s="65"/>
      <c r="F301" s="242"/>
      <c r="G301" s="242"/>
      <c r="H301" s="65"/>
      <c r="I301" s="65"/>
      <c r="J301" s="180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2:23">
      <c r="B302" s="83"/>
      <c r="C302" s="65"/>
      <c r="D302" s="65"/>
      <c r="E302" s="65"/>
      <c r="F302" s="242"/>
      <c r="G302" s="242"/>
      <c r="H302" s="65"/>
      <c r="I302" s="65"/>
      <c r="J302" s="180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2:23">
      <c r="B303" s="83"/>
      <c r="C303" s="65"/>
      <c r="D303" s="65"/>
      <c r="E303" s="65"/>
      <c r="F303" s="242"/>
      <c r="G303" s="242"/>
      <c r="H303" s="65"/>
      <c r="I303" s="65"/>
      <c r="J303" s="180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2:23">
      <c r="B304" s="83"/>
      <c r="C304" s="65"/>
      <c r="D304" s="65"/>
      <c r="E304" s="65"/>
      <c r="F304" s="242"/>
      <c r="G304" s="242"/>
      <c r="H304" s="65"/>
      <c r="I304" s="65"/>
      <c r="J304" s="180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2:23">
      <c r="B305" s="83"/>
      <c r="C305" s="65"/>
      <c r="D305" s="65"/>
      <c r="E305" s="65"/>
      <c r="F305" s="242"/>
      <c r="G305" s="242"/>
      <c r="H305" s="65"/>
      <c r="I305" s="65"/>
      <c r="J305" s="180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2:23">
      <c r="B306" s="83"/>
      <c r="C306" s="65"/>
      <c r="D306" s="65"/>
      <c r="E306" s="65"/>
      <c r="F306" s="242"/>
      <c r="G306" s="242"/>
      <c r="H306" s="65"/>
      <c r="I306" s="65"/>
      <c r="J306" s="180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2:23">
      <c r="B307" s="83"/>
      <c r="C307" s="65"/>
      <c r="D307" s="65"/>
      <c r="E307" s="65"/>
      <c r="F307" s="242"/>
      <c r="G307" s="242"/>
      <c r="H307" s="65"/>
      <c r="I307" s="65"/>
      <c r="J307" s="180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2:23">
      <c r="B308" s="83"/>
      <c r="C308" s="65"/>
      <c r="D308" s="65"/>
      <c r="E308" s="65"/>
      <c r="F308" s="242"/>
      <c r="G308" s="242"/>
      <c r="H308" s="65"/>
      <c r="I308" s="65"/>
      <c r="J308" s="180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2:23">
      <c r="B309" s="83"/>
      <c r="C309" s="65"/>
      <c r="D309" s="65"/>
      <c r="E309" s="65"/>
      <c r="F309" s="242"/>
      <c r="G309" s="242"/>
      <c r="H309" s="65"/>
      <c r="I309" s="65"/>
      <c r="J309" s="180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2:23">
      <c r="B310" s="83"/>
      <c r="C310" s="65"/>
      <c r="D310" s="65"/>
      <c r="E310" s="65"/>
      <c r="F310" s="242"/>
      <c r="G310" s="242"/>
      <c r="H310" s="65"/>
      <c r="I310" s="65"/>
      <c r="J310" s="180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2:23">
      <c r="B311" s="83"/>
      <c r="C311" s="65"/>
      <c r="D311" s="65"/>
      <c r="E311" s="65"/>
      <c r="F311" s="242"/>
      <c r="G311" s="242"/>
      <c r="H311" s="65"/>
      <c r="I311" s="65"/>
      <c r="J311" s="180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2:23">
      <c r="B312" s="83"/>
      <c r="C312" s="65"/>
      <c r="D312" s="65"/>
      <c r="E312" s="65"/>
      <c r="F312" s="242"/>
      <c r="G312" s="242"/>
      <c r="H312" s="65"/>
      <c r="I312" s="65"/>
      <c r="J312" s="180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2:23">
      <c r="B313" s="83"/>
      <c r="C313" s="65"/>
      <c r="D313" s="65"/>
      <c r="E313" s="65"/>
      <c r="F313" s="242"/>
      <c r="G313" s="242"/>
      <c r="H313" s="65"/>
      <c r="I313" s="65"/>
      <c r="J313" s="180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2:23">
      <c r="B314" s="83"/>
      <c r="C314" s="65"/>
      <c r="D314" s="65"/>
      <c r="E314" s="65"/>
      <c r="F314" s="242"/>
      <c r="G314" s="242"/>
      <c r="H314" s="65"/>
      <c r="I314" s="65"/>
      <c r="J314" s="180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2:23">
      <c r="B315" s="83"/>
      <c r="C315" s="65"/>
      <c r="D315" s="65"/>
      <c r="E315" s="65"/>
      <c r="F315" s="242"/>
      <c r="G315" s="242"/>
      <c r="H315" s="65"/>
      <c r="I315" s="65"/>
      <c r="J315" s="180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2:23">
      <c r="B316" s="83"/>
      <c r="C316" s="65"/>
      <c r="D316" s="65"/>
      <c r="E316" s="65"/>
      <c r="F316" s="242"/>
      <c r="G316" s="242"/>
      <c r="H316" s="65"/>
      <c r="I316" s="65"/>
      <c r="J316" s="180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2:23">
      <c r="B317" s="83"/>
      <c r="C317" s="65"/>
      <c r="D317" s="65"/>
      <c r="E317" s="65"/>
      <c r="F317" s="242"/>
      <c r="G317" s="242"/>
      <c r="H317" s="65"/>
      <c r="I317" s="65"/>
      <c r="J317" s="180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2:23">
      <c r="B318" s="83"/>
      <c r="C318" s="65"/>
      <c r="D318" s="65"/>
      <c r="E318" s="65"/>
      <c r="F318" s="242"/>
      <c r="G318" s="242"/>
      <c r="H318" s="65"/>
      <c r="I318" s="65"/>
      <c r="J318" s="180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2:23">
      <c r="B319" s="83"/>
      <c r="C319" s="65"/>
      <c r="D319" s="65"/>
      <c r="E319" s="65"/>
      <c r="F319" s="242"/>
      <c r="G319" s="242"/>
      <c r="H319" s="65"/>
      <c r="I319" s="65"/>
      <c r="J319" s="180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2:23">
      <c r="B320" s="83"/>
      <c r="C320" s="65"/>
      <c r="D320" s="65"/>
      <c r="E320" s="65"/>
      <c r="F320" s="242"/>
      <c r="G320" s="242"/>
      <c r="H320" s="65"/>
      <c r="I320" s="65"/>
      <c r="J320" s="180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2:23">
      <c r="B321" s="83"/>
      <c r="C321" s="65"/>
      <c r="D321" s="65"/>
      <c r="E321" s="65"/>
      <c r="F321" s="242"/>
      <c r="G321" s="242"/>
      <c r="H321" s="65"/>
      <c r="I321" s="65"/>
      <c r="J321" s="180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2:23">
      <c r="B322" s="83"/>
      <c r="C322" s="65"/>
      <c r="D322" s="65"/>
      <c r="E322" s="65"/>
      <c r="F322" s="242"/>
      <c r="G322" s="242"/>
      <c r="H322" s="65"/>
      <c r="I322" s="65"/>
      <c r="J322" s="180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2:23">
      <c r="B323" s="83"/>
      <c r="C323" s="65"/>
      <c r="D323" s="65"/>
      <c r="E323" s="65"/>
      <c r="F323" s="242"/>
      <c r="G323" s="242"/>
      <c r="H323" s="65"/>
      <c r="I323" s="65"/>
      <c r="J323" s="180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2:23">
      <c r="B324" s="83"/>
      <c r="C324" s="65"/>
      <c r="D324" s="65"/>
      <c r="E324" s="65"/>
      <c r="F324" s="242"/>
      <c r="G324" s="242"/>
      <c r="H324" s="65"/>
      <c r="I324" s="65"/>
      <c r="J324" s="180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2:23">
      <c r="B325" s="83"/>
      <c r="C325" s="65"/>
      <c r="D325" s="65"/>
      <c r="E325" s="65"/>
      <c r="F325" s="242"/>
      <c r="G325" s="242"/>
      <c r="H325" s="65"/>
      <c r="I325" s="65"/>
      <c r="J325" s="180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2:23">
      <c r="B326" s="83"/>
      <c r="C326" s="65"/>
      <c r="D326" s="65"/>
      <c r="E326" s="65"/>
      <c r="F326" s="242"/>
      <c r="G326" s="242"/>
      <c r="H326" s="65"/>
      <c r="I326" s="65"/>
      <c r="J326" s="180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2:23">
      <c r="B327" s="83"/>
      <c r="C327" s="65"/>
      <c r="D327" s="65"/>
      <c r="E327" s="65"/>
      <c r="F327" s="242"/>
      <c r="G327" s="242"/>
      <c r="H327" s="65"/>
      <c r="I327" s="65"/>
      <c r="J327" s="180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2:23">
      <c r="B328" s="83"/>
      <c r="C328" s="65"/>
      <c r="D328" s="65"/>
      <c r="E328" s="65"/>
      <c r="F328" s="242"/>
      <c r="G328" s="242"/>
      <c r="H328" s="65"/>
      <c r="I328" s="65"/>
      <c r="J328" s="180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2:23">
      <c r="B329" s="83"/>
      <c r="C329" s="65"/>
      <c r="D329" s="65"/>
      <c r="E329" s="65"/>
      <c r="F329" s="242"/>
      <c r="G329" s="242"/>
      <c r="H329" s="65"/>
      <c r="I329" s="65"/>
      <c r="J329" s="180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2:23">
      <c r="B330" s="83"/>
      <c r="C330" s="65"/>
      <c r="D330" s="65"/>
      <c r="E330" s="65"/>
      <c r="F330" s="242"/>
      <c r="G330" s="242"/>
      <c r="H330" s="65"/>
      <c r="I330" s="65"/>
      <c r="J330" s="180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2:23">
      <c r="B331" s="83"/>
      <c r="C331" s="65"/>
      <c r="D331" s="65"/>
      <c r="E331" s="65"/>
      <c r="F331" s="242"/>
      <c r="G331" s="242"/>
      <c r="H331" s="65"/>
      <c r="I331" s="65"/>
      <c r="J331" s="180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2:23">
      <c r="B332" s="83"/>
      <c r="C332" s="65"/>
      <c r="D332" s="65"/>
      <c r="E332" s="65"/>
      <c r="F332" s="242"/>
      <c r="G332" s="242"/>
      <c r="H332" s="65"/>
      <c r="I332" s="65"/>
      <c r="J332" s="180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2:23">
      <c r="B333" s="83"/>
      <c r="C333" s="65"/>
      <c r="D333" s="65"/>
      <c r="E333" s="65"/>
      <c r="F333" s="242"/>
      <c r="G333" s="242"/>
      <c r="H333" s="65"/>
      <c r="I333" s="65"/>
      <c r="J333" s="180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2:23">
      <c r="B334" s="83"/>
      <c r="C334" s="65"/>
      <c r="D334" s="65"/>
      <c r="E334" s="65"/>
      <c r="F334" s="242"/>
      <c r="G334" s="242"/>
      <c r="H334" s="65"/>
      <c r="I334" s="65"/>
      <c r="J334" s="180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2:23">
      <c r="B335" s="83"/>
      <c r="C335" s="65"/>
      <c r="D335" s="65"/>
      <c r="E335" s="65"/>
      <c r="F335" s="242"/>
      <c r="G335" s="242"/>
      <c r="H335" s="65"/>
      <c r="I335" s="65"/>
      <c r="J335" s="180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2:23">
      <c r="B336" s="83"/>
      <c r="C336" s="65"/>
      <c r="D336" s="65"/>
      <c r="E336" s="65"/>
      <c r="F336" s="242"/>
      <c r="G336" s="242"/>
      <c r="H336" s="65"/>
      <c r="I336" s="65"/>
      <c r="J336" s="180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2:23">
      <c r="B337" s="83"/>
      <c r="C337" s="65"/>
      <c r="D337" s="65"/>
      <c r="E337" s="65"/>
      <c r="F337" s="242"/>
      <c r="G337" s="242"/>
      <c r="H337" s="65"/>
      <c r="I337" s="65"/>
      <c r="J337" s="180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2:23">
      <c r="B338" s="83"/>
      <c r="C338" s="65"/>
      <c r="D338" s="65"/>
      <c r="E338" s="65"/>
      <c r="F338" s="242"/>
      <c r="G338" s="242"/>
      <c r="H338" s="65"/>
      <c r="I338" s="65"/>
      <c r="J338" s="180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2:23">
      <c r="B339" s="83"/>
      <c r="C339" s="65"/>
      <c r="D339" s="65"/>
      <c r="E339" s="65"/>
      <c r="F339" s="242"/>
      <c r="G339" s="242"/>
      <c r="H339" s="65"/>
      <c r="I339" s="65"/>
      <c r="J339" s="180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2:23">
      <c r="B340" s="83"/>
      <c r="C340" s="65"/>
      <c r="D340" s="65"/>
      <c r="E340" s="65"/>
      <c r="F340" s="242"/>
      <c r="G340" s="242"/>
      <c r="H340" s="65"/>
      <c r="I340" s="65"/>
      <c r="J340" s="180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2:23">
      <c r="B341" s="83"/>
      <c r="C341" s="65"/>
      <c r="D341" s="65"/>
      <c r="E341" s="65"/>
      <c r="F341" s="242"/>
      <c r="G341" s="242"/>
      <c r="H341" s="65"/>
      <c r="I341" s="65"/>
      <c r="J341" s="180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2:23">
      <c r="B342" s="83"/>
      <c r="C342" s="65"/>
      <c r="D342" s="65"/>
      <c r="E342" s="65"/>
      <c r="F342" s="242"/>
      <c r="G342" s="242"/>
      <c r="H342" s="65"/>
      <c r="I342" s="65"/>
      <c r="J342" s="180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2:23">
      <c r="B343" s="83"/>
      <c r="C343" s="65"/>
      <c r="D343" s="65"/>
      <c r="E343" s="65"/>
      <c r="F343" s="242"/>
      <c r="G343" s="242"/>
      <c r="H343" s="65"/>
      <c r="I343" s="65"/>
      <c r="J343" s="180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2:23">
      <c r="B344" s="83"/>
      <c r="C344" s="65"/>
      <c r="D344" s="65"/>
      <c r="E344" s="65"/>
      <c r="F344" s="242"/>
      <c r="G344" s="242"/>
      <c r="H344" s="65"/>
      <c r="I344" s="65"/>
      <c r="J344" s="180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2:23">
      <c r="B345" s="83"/>
      <c r="C345" s="65"/>
      <c r="D345" s="65"/>
      <c r="E345" s="65"/>
      <c r="F345" s="242"/>
      <c r="G345" s="242"/>
      <c r="H345" s="65"/>
      <c r="I345" s="65"/>
      <c r="J345" s="180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2:23">
      <c r="B346" s="83"/>
      <c r="C346" s="65"/>
      <c r="D346" s="65"/>
      <c r="E346" s="65"/>
      <c r="F346" s="242"/>
      <c r="G346" s="242"/>
      <c r="H346" s="65"/>
      <c r="I346" s="65"/>
      <c r="J346" s="180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2:23">
      <c r="B347" s="83"/>
      <c r="C347" s="65"/>
      <c r="D347" s="65"/>
      <c r="E347" s="65"/>
      <c r="F347" s="242"/>
      <c r="G347" s="242"/>
      <c r="H347" s="65"/>
      <c r="I347" s="65"/>
      <c r="J347" s="180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2:23">
      <c r="B348" s="83"/>
      <c r="C348" s="65"/>
      <c r="D348" s="65"/>
      <c r="E348" s="65"/>
      <c r="F348" s="242"/>
      <c r="G348" s="242"/>
      <c r="H348" s="65"/>
      <c r="I348" s="65"/>
      <c r="J348" s="180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2:23">
      <c r="B349" s="83"/>
      <c r="C349" s="65"/>
      <c r="D349" s="65"/>
      <c r="E349" s="65"/>
      <c r="F349" s="242"/>
      <c r="G349" s="242"/>
      <c r="H349" s="65"/>
      <c r="I349" s="65"/>
      <c r="J349" s="180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2:23">
      <c r="B350" s="83"/>
      <c r="C350" s="65"/>
      <c r="D350" s="65"/>
      <c r="E350" s="65"/>
      <c r="F350" s="242"/>
      <c r="G350" s="242"/>
      <c r="H350" s="65"/>
      <c r="I350" s="65"/>
      <c r="J350" s="180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2:23">
      <c r="B351" s="83"/>
      <c r="C351" s="65"/>
      <c r="D351" s="65"/>
      <c r="E351" s="65"/>
      <c r="F351" s="242"/>
      <c r="G351" s="242"/>
      <c r="H351" s="65"/>
      <c r="I351" s="65"/>
      <c r="J351" s="180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2:23">
      <c r="B352" s="83"/>
      <c r="C352" s="65"/>
      <c r="D352" s="65"/>
      <c r="E352" s="65"/>
      <c r="F352" s="242"/>
      <c r="G352" s="242"/>
      <c r="H352" s="65"/>
      <c r="I352" s="65"/>
      <c r="J352" s="180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2:23">
      <c r="B353" s="83"/>
      <c r="C353" s="65"/>
      <c r="D353" s="65"/>
      <c r="E353" s="65"/>
      <c r="F353" s="242"/>
      <c r="G353" s="242"/>
      <c r="H353" s="65"/>
      <c r="I353" s="65"/>
      <c r="J353" s="180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2:23">
      <c r="B354" s="83"/>
      <c r="C354" s="65"/>
      <c r="D354" s="65"/>
      <c r="E354" s="65"/>
      <c r="F354" s="242"/>
      <c r="G354" s="242"/>
      <c r="H354" s="65"/>
      <c r="I354" s="65"/>
      <c r="J354" s="180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2:23">
      <c r="B355" s="83"/>
      <c r="C355" s="65"/>
      <c r="D355" s="65"/>
      <c r="E355" s="65"/>
      <c r="F355" s="242"/>
      <c r="G355" s="242"/>
      <c r="H355" s="65"/>
      <c r="I355" s="65"/>
      <c r="J355" s="180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2:23">
      <c r="B356" s="83"/>
      <c r="C356" s="65"/>
      <c r="D356" s="65"/>
      <c r="E356" s="65"/>
      <c r="F356" s="242"/>
      <c r="G356" s="242"/>
      <c r="H356" s="65"/>
      <c r="I356" s="65"/>
      <c r="J356" s="180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2:23">
      <c r="B357" s="83"/>
      <c r="C357" s="65"/>
      <c r="D357" s="65"/>
      <c r="E357" s="65"/>
      <c r="F357" s="242"/>
      <c r="G357" s="242"/>
      <c r="H357" s="65"/>
      <c r="I357" s="65"/>
      <c r="J357" s="180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2:23">
      <c r="B358" s="83"/>
      <c r="C358" s="65"/>
      <c r="D358" s="65"/>
      <c r="E358" s="65"/>
      <c r="F358" s="242"/>
      <c r="G358" s="242"/>
      <c r="H358" s="65"/>
      <c r="I358" s="65"/>
      <c r="J358" s="180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2:23">
      <c r="B359" s="83"/>
      <c r="C359" s="65"/>
      <c r="D359" s="65"/>
      <c r="E359" s="65"/>
      <c r="F359" s="242"/>
      <c r="G359" s="242"/>
      <c r="H359" s="65"/>
      <c r="I359" s="65"/>
      <c r="J359" s="180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2:23">
      <c r="B360" s="83"/>
      <c r="C360" s="65"/>
      <c r="D360" s="65"/>
      <c r="E360" s="65"/>
      <c r="F360" s="242"/>
      <c r="G360" s="242"/>
      <c r="H360" s="65"/>
      <c r="I360" s="65"/>
      <c r="J360" s="180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2:23">
      <c r="B361" s="83"/>
      <c r="C361" s="65"/>
      <c r="D361" s="65"/>
      <c r="E361" s="65"/>
      <c r="F361" s="242"/>
      <c r="G361" s="242"/>
      <c r="H361" s="65"/>
      <c r="I361" s="65"/>
      <c r="J361" s="180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2:23">
      <c r="B362" s="83"/>
      <c r="C362" s="65"/>
      <c r="D362" s="65"/>
      <c r="E362" s="65"/>
      <c r="F362" s="242"/>
      <c r="G362" s="242"/>
      <c r="H362" s="65"/>
      <c r="I362" s="65"/>
      <c r="J362" s="180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2:23">
      <c r="B363" s="83"/>
      <c r="C363" s="65"/>
      <c r="D363" s="65"/>
      <c r="E363" s="65"/>
      <c r="F363" s="242"/>
      <c r="G363" s="242"/>
      <c r="H363" s="65"/>
      <c r="I363" s="65"/>
      <c r="J363" s="180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2:23">
      <c r="B364" s="83"/>
      <c r="C364" s="65"/>
      <c r="D364" s="65"/>
      <c r="E364" s="65"/>
      <c r="F364" s="242"/>
      <c r="G364" s="242"/>
      <c r="H364" s="65"/>
      <c r="I364" s="65"/>
      <c r="J364" s="180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2:23">
      <c r="B365" s="83"/>
      <c r="C365" s="65"/>
      <c r="D365" s="65"/>
      <c r="E365" s="65"/>
      <c r="F365" s="242"/>
      <c r="G365" s="242"/>
      <c r="H365" s="65"/>
      <c r="I365" s="65"/>
      <c r="J365" s="180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2:23">
      <c r="B366" s="83"/>
      <c r="C366" s="65"/>
      <c r="D366" s="65"/>
      <c r="E366" s="65"/>
      <c r="F366" s="242"/>
      <c r="G366" s="242"/>
      <c r="H366" s="65"/>
      <c r="I366" s="65"/>
      <c r="J366" s="180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2:23">
      <c r="B367" s="83"/>
      <c r="C367" s="65"/>
      <c r="D367" s="65"/>
      <c r="E367" s="65"/>
      <c r="F367" s="242"/>
      <c r="G367" s="242"/>
      <c r="H367" s="65"/>
      <c r="I367" s="65"/>
      <c r="J367" s="180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2:23">
      <c r="B368" s="83"/>
      <c r="C368" s="65"/>
      <c r="D368" s="65"/>
      <c r="E368" s="65"/>
      <c r="F368" s="242"/>
      <c r="G368" s="242"/>
      <c r="H368" s="65"/>
      <c r="I368" s="65"/>
      <c r="J368" s="180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2:23">
      <c r="B369" s="83"/>
      <c r="C369" s="65"/>
      <c r="D369" s="65"/>
      <c r="E369" s="65"/>
      <c r="F369" s="242"/>
      <c r="G369" s="242"/>
      <c r="H369" s="65"/>
      <c r="I369" s="65"/>
      <c r="J369" s="180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2:23">
      <c r="B370" s="83"/>
      <c r="C370" s="65"/>
      <c r="D370" s="65"/>
      <c r="E370" s="65"/>
      <c r="F370" s="242"/>
      <c r="G370" s="242"/>
      <c r="H370" s="65"/>
      <c r="I370" s="65"/>
      <c r="J370" s="180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2:23">
      <c r="B371" s="83"/>
      <c r="C371" s="65"/>
      <c r="D371" s="65"/>
      <c r="E371" s="65"/>
      <c r="F371" s="242"/>
      <c r="G371" s="242"/>
      <c r="H371" s="65"/>
      <c r="I371" s="65"/>
      <c r="J371" s="180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2:23">
      <c r="B372" s="83"/>
      <c r="C372" s="65"/>
      <c r="D372" s="65"/>
      <c r="E372" s="65"/>
      <c r="F372" s="242"/>
      <c r="G372" s="242"/>
      <c r="H372" s="65"/>
      <c r="I372" s="65"/>
      <c r="J372" s="180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2:23">
      <c r="B373" s="83"/>
      <c r="C373" s="65"/>
      <c r="D373" s="65"/>
      <c r="E373" s="65"/>
      <c r="F373" s="242"/>
      <c r="G373" s="242"/>
      <c r="H373" s="65"/>
      <c r="I373" s="65"/>
      <c r="J373" s="180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2:23">
      <c r="B374" s="83"/>
      <c r="C374" s="65"/>
      <c r="D374" s="65"/>
      <c r="E374" s="65"/>
      <c r="F374" s="242"/>
      <c r="G374" s="242"/>
      <c r="H374" s="65"/>
      <c r="I374" s="65"/>
      <c r="J374" s="180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2:23">
      <c r="B375" s="83"/>
      <c r="C375" s="65"/>
      <c r="D375" s="65"/>
      <c r="E375" s="65"/>
      <c r="F375" s="242"/>
      <c r="G375" s="242"/>
      <c r="H375" s="65"/>
      <c r="I375" s="65"/>
      <c r="J375" s="180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2:23">
      <c r="B376" s="83"/>
      <c r="C376" s="65"/>
      <c r="D376" s="65"/>
      <c r="E376" s="65"/>
      <c r="F376" s="242"/>
      <c r="G376" s="242"/>
      <c r="H376" s="65"/>
      <c r="I376" s="65"/>
      <c r="J376" s="180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2:23">
      <c r="B377" s="83"/>
      <c r="C377" s="65"/>
      <c r="D377" s="65"/>
      <c r="E377" s="65"/>
      <c r="F377" s="242"/>
      <c r="G377" s="242"/>
      <c r="H377" s="65"/>
      <c r="I377" s="65"/>
      <c r="J377" s="180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2:23">
      <c r="B378" s="83"/>
      <c r="C378" s="65"/>
      <c r="D378" s="65"/>
      <c r="E378" s="65"/>
      <c r="F378" s="242"/>
      <c r="G378" s="242"/>
      <c r="H378" s="65"/>
      <c r="I378" s="65"/>
      <c r="J378" s="180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2:23">
      <c r="B379" s="83"/>
      <c r="C379" s="65"/>
      <c r="D379" s="65"/>
      <c r="E379" s="65"/>
      <c r="F379" s="242"/>
      <c r="G379" s="242"/>
      <c r="H379" s="65"/>
      <c r="I379" s="65"/>
      <c r="J379" s="180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2:23">
      <c r="B380" s="83"/>
      <c r="C380" s="65"/>
      <c r="D380" s="65"/>
      <c r="E380" s="65"/>
      <c r="F380" s="242"/>
      <c r="G380" s="242"/>
      <c r="H380" s="65"/>
      <c r="I380" s="65"/>
      <c r="J380" s="180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2:23">
      <c r="B381" s="83"/>
      <c r="C381" s="65"/>
      <c r="D381" s="65"/>
      <c r="E381" s="65"/>
      <c r="F381" s="242"/>
      <c r="G381" s="242"/>
      <c r="H381" s="65"/>
      <c r="I381" s="65"/>
      <c r="J381" s="180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2:23">
      <c r="B382" s="83"/>
      <c r="C382" s="65"/>
      <c r="D382" s="65"/>
      <c r="E382" s="65"/>
      <c r="F382" s="242"/>
      <c r="G382" s="242"/>
      <c r="H382" s="65"/>
      <c r="I382" s="65"/>
      <c r="J382" s="180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2:23">
      <c r="B383" s="83"/>
      <c r="C383" s="65"/>
      <c r="D383" s="65"/>
      <c r="E383" s="65"/>
      <c r="F383" s="242"/>
      <c r="G383" s="242"/>
      <c r="H383" s="65"/>
      <c r="I383" s="65"/>
      <c r="J383" s="180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2:23">
      <c r="B384" s="83"/>
      <c r="C384" s="65"/>
      <c r="D384" s="65"/>
      <c r="E384" s="65"/>
      <c r="F384" s="242"/>
      <c r="G384" s="242"/>
      <c r="H384" s="65"/>
      <c r="I384" s="65"/>
      <c r="J384" s="180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2:23">
      <c r="B385" s="83"/>
      <c r="C385" s="65"/>
      <c r="D385" s="65"/>
      <c r="E385" s="65"/>
      <c r="F385" s="242"/>
      <c r="G385" s="242"/>
      <c r="H385" s="65"/>
      <c r="I385" s="65"/>
      <c r="J385" s="180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2:23">
      <c r="B386" s="83"/>
      <c r="C386" s="65"/>
      <c r="D386" s="65"/>
      <c r="E386" s="65"/>
      <c r="F386" s="242"/>
      <c r="G386" s="242"/>
      <c r="H386" s="65"/>
      <c r="I386" s="65"/>
      <c r="J386" s="180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2:23">
      <c r="B387" s="83"/>
      <c r="C387" s="65"/>
      <c r="D387" s="65"/>
      <c r="E387" s="65"/>
      <c r="F387" s="242"/>
      <c r="G387" s="242"/>
      <c r="H387" s="65"/>
      <c r="I387" s="65"/>
      <c r="J387" s="180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2:23">
      <c r="B388" s="83"/>
      <c r="C388" s="65"/>
      <c r="D388" s="65"/>
      <c r="E388" s="65"/>
      <c r="F388" s="242"/>
      <c r="G388" s="242"/>
      <c r="H388" s="65"/>
      <c r="I388" s="65"/>
      <c r="J388" s="180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2:23">
      <c r="B389" s="83"/>
      <c r="C389" s="65"/>
      <c r="D389" s="65"/>
      <c r="E389" s="65"/>
      <c r="F389" s="242"/>
      <c r="G389" s="242"/>
      <c r="H389" s="65"/>
      <c r="I389" s="65"/>
      <c r="J389" s="180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2:23">
      <c r="B390" s="83"/>
      <c r="C390" s="65"/>
      <c r="D390" s="65"/>
      <c r="E390" s="65"/>
      <c r="F390" s="242"/>
      <c r="G390" s="242"/>
      <c r="H390" s="65"/>
      <c r="I390" s="65"/>
      <c r="J390" s="180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2:23">
      <c r="B391" s="83"/>
      <c r="C391" s="65"/>
      <c r="D391" s="65"/>
      <c r="E391" s="65"/>
      <c r="F391" s="242"/>
      <c r="G391" s="242"/>
      <c r="H391" s="65"/>
      <c r="I391" s="65"/>
      <c r="J391" s="180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2:23">
      <c r="B392" s="83"/>
      <c r="C392" s="65"/>
      <c r="D392" s="65"/>
      <c r="E392" s="65"/>
      <c r="F392" s="242"/>
      <c r="G392" s="242"/>
      <c r="H392" s="65"/>
      <c r="I392" s="65"/>
      <c r="J392" s="180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2:23">
      <c r="B393" s="83"/>
      <c r="C393" s="65"/>
      <c r="D393" s="65"/>
      <c r="E393" s="65"/>
      <c r="F393" s="242"/>
      <c r="G393" s="242"/>
      <c r="H393" s="65"/>
      <c r="I393" s="65"/>
      <c r="J393" s="180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2:23">
      <c r="B394" s="83"/>
      <c r="C394" s="65"/>
      <c r="D394" s="65"/>
      <c r="E394" s="65"/>
      <c r="F394" s="242"/>
      <c r="G394" s="242"/>
      <c r="H394" s="65"/>
      <c r="I394" s="65"/>
      <c r="J394" s="180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2:23">
      <c r="B395" s="83"/>
      <c r="C395" s="65"/>
      <c r="D395" s="65"/>
      <c r="E395" s="65"/>
      <c r="F395" s="242"/>
      <c r="G395" s="242"/>
      <c r="H395" s="65"/>
      <c r="I395" s="65"/>
      <c r="J395" s="180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2:23">
      <c r="B396" s="83"/>
      <c r="C396" s="65"/>
      <c r="D396" s="65"/>
      <c r="E396" s="65"/>
      <c r="F396" s="242"/>
      <c r="G396" s="242"/>
      <c r="H396" s="65"/>
      <c r="I396" s="65"/>
      <c r="J396" s="180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2:23">
      <c r="B397" s="83"/>
      <c r="C397" s="65"/>
      <c r="D397" s="65"/>
      <c r="E397" s="65"/>
      <c r="F397" s="242"/>
      <c r="G397" s="242"/>
      <c r="H397" s="65"/>
      <c r="I397" s="65"/>
      <c r="J397" s="180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2:23">
      <c r="B398" s="83"/>
      <c r="C398" s="65"/>
      <c r="D398" s="65"/>
      <c r="E398" s="65"/>
      <c r="F398" s="242"/>
      <c r="G398" s="242"/>
      <c r="H398" s="65"/>
      <c r="I398" s="65"/>
      <c r="J398" s="180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2:23">
      <c r="B399" s="83"/>
      <c r="C399" s="65"/>
      <c r="D399" s="65"/>
      <c r="E399" s="65"/>
      <c r="F399" s="242"/>
      <c r="G399" s="242"/>
      <c r="H399" s="65"/>
      <c r="I399" s="65"/>
      <c r="J399" s="180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2:23">
      <c r="B400" s="83"/>
      <c r="C400" s="65"/>
      <c r="D400" s="65"/>
      <c r="E400" s="65"/>
      <c r="F400" s="242"/>
      <c r="G400" s="242"/>
      <c r="H400" s="65"/>
      <c r="I400" s="65"/>
      <c r="J400" s="180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2:23">
      <c r="B401" s="83"/>
      <c r="C401" s="65"/>
      <c r="D401" s="65"/>
      <c r="E401" s="65"/>
      <c r="F401" s="242"/>
      <c r="G401" s="242"/>
      <c r="H401" s="65"/>
      <c r="I401" s="65"/>
      <c r="J401" s="180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2:23">
      <c r="B402" s="83"/>
      <c r="C402" s="65"/>
      <c r="D402" s="65"/>
      <c r="E402" s="65"/>
      <c r="F402" s="242"/>
      <c r="G402" s="242"/>
      <c r="H402" s="65"/>
      <c r="I402" s="65"/>
      <c r="J402" s="180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2:23">
      <c r="B403" s="83"/>
      <c r="C403" s="65"/>
      <c r="D403" s="65"/>
      <c r="E403" s="65"/>
      <c r="F403" s="242"/>
      <c r="G403" s="242"/>
      <c r="H403" s="65"/>
      <c r="I403" s="65"/>
      <c r="J403" s="180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2:23">
      <c r="B404" s="83"/>
      <c r="C404" s="65"/>
      <c r="D404" s="65"/>
      <c r="E404" s="65"/>
      <c r="F404" s="242"/>
      <c r="G404" s="242"/>
      <c r="H404" s="65"/>
      <c r="I404" s="65"/>
      <c r="J404" s="180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2:23">
      <c r="B405" s="83"/>
      <c r="C405" s="65"/>
      <c r="D405" s="65"/>
      <c r="E405" s="65"/>
      <c r="F405" s="242"/>
      <c r="G405" s="242"/>
      <c r="H405" s="65"/>
      <c r="I405" s="65"/>
      <c r="J405" s="180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2:23">
      <c r="B406" s="83"/>
      <c r="C406" s="65"/>
      <c r="D406" s="65"/>
      <c r="E406" s="65"/>
      <c r="F406" s="242"/>
      <c r="G406" s="242"/>
      <c r="H406" s="65"/>
      <c r="I406" s="65"/>
      <c r="J406" s="180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2:23">
      <c r="B407" s="83"/>
      <c r="C407" s="65"/>
      <c r="D407" s="65"/>
      <c r="E407" s="65"/>
      <c r="F407" s="242"/>
      <c r="G407" s="242"/>
      <c r="H407" s="65"/>
      <c r="I407" s="65"/>
      <c r="J407" s="180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2:23">
      <c r="B408" s="83"/>
      <c r="C408" s="65"/>
      <c r="D408" s="65"/>
      <c r="E408" s="65"/>
      <c r="F408" s="242"/>
      <c r="G408" s="242"/>
      <c r="H408" s="65"/>
      <c r="I408" s="65"/>
      <c r="J408" s="180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2:23">
      <c r="B409" s="83"/>
      <c r="C409" s="65"/>
      <c r="D409" s="65"/>
      <c r="E409" s="65"/>
      <c r="F409" s="242"/>
      <c r="G409" s="242"/>
      <c r="H409" s="65"/>
      <c r="I409" s="65"/>
      <c r="J409" s="180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2:23">
      <c r="B410" s="83"/>
      <c r="C410" s="65"/>
      <c r="D410" s="65"/>
      <c r="E410" s="65"/>
      <c r="F410" s="242"/>
      <c r="G410" s="242"/>
      <c r="H410" s="65"/>
      <c r="I410" s="65"/>
      <c r="J410" s="180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2:23">
      <c r="B411" s="83"/>
      <c r="C411" s="65"/>
      <c r="D411" s="65"/>
      <c r="E411" s="65"/>
      <c r="F411" s="242"/>
      <c r="G411" s="242"/>
      <c r="H411" s="65"/>
      <c r="I411" s="65"/>
      <c r="J411" s="180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2:23">
      <c r="B412" s="83"/>
      <c r="C412" s="65"/>
      <c r="D412" s="65"/>
      <c r="E412" s="65"/>
      <c r="F412" s="242"/>
      <c r="G412" s="242"/>
      <c r="H412" s="65"/>
      <c r="I412" s="65"/>
      <c r="J412" s="180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2:23">
      <c r="B413" s="83"/>
      <c r="C413" s="65"/>
      <c r="D413" s="65"/>
      <c r="E413" s="65"/>
      <c r="F413" s="242"/>
      <c r="G413" s="242"/>
      <c r="H413" s="65"/>
      <c r="I413" s="65"/>
      <c r="J413" s="180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2:23">
      <c r="B414" s="83"/>
      <c r="C414" s="65"/>
      <c r="D414" s="65"/>
      <c r="E414" s="65"/>
      <c r="F414" s="242"/>
      <c r="G414" s="242"/>
      <c r="H414" s="65"/>
      <c r="I414" s="65"/>
      <c r="J414" s="180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2:23">
      <c r="B415" s="83"/>
      <c r="C415" s="65"/>
      <c r="D415" s="65"/>
      <c r="E415" s="65"/>
      <c r="F415" s="242"/>
      <c r="G415" s="242"/>
      <c r="H415" s="65"/>
      <c r="I415" s="65"/>
      <c r="J415" s="180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2:23">
      <c r="B416" s="83"/>
      <c r="C416" s="65"/>
      <c r="D416" s="65"/>
      <c r="E416" s="65"/>
      <c r="F416" s="242"/>
      <c r="G416" s="242"/>
      <c r="H416" s="65"/>
      <c r="I416" s="65"/>
      <c r="J416" s="180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2:23">
      <c r="B417" s="83"/>
      <c r="C417" s="65"/>
      <c r="D417" s="65"/>
      <c r="E417" s="65"/>
      <c r="F417" s="242"/>
      <c r="G417" s="242"/>
      <c r="H417" s="65"/>
      <c r="I417" s="65"/>
      <c r="J417" s="180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2:23">
      <c r="B418" s="83"/>
      <c r="C418" s="65"/>
      <c r="D418" s="65"/>
      <c r="E418" s="65"/>
      <c r="F418" s="242"/>
      <c r="G418" s="242"/>
      <c r="H418" s="65"/>
      <c r="I418" s="65"/>
      <c r="J418" s="180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2:23">
      <c r="B419" s="83"/>
      <c r="C419" s="65"/>
      <c r="D419" s="65"/>
      <c r="E419" s="65"/>
      <c r="F419" s="242"/>
      <c r="G419" s="242"/>
      <c r="H419" s="65"/>
      <c r="I419" s="65"/>
      <c r="J419" s="180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2:23">
      <c r="B420" s="83"/>
      <c r="C420" s="65"/>
      <c r="D420" s="65"/>
      <c r="E420" s="65"/>
      <c r="F420" s="242"/>
      <c r="G420" s="242"/>
      <c r="H420" s="65"/>
      <c r="I420" s="65"/>
      <c r="J420" s="180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2:23">
      <c r="B421" s="83"/>
      <c r="C421" s="65"/>
      <c r="D421" s="65"/>
      <c r="E421" s="65"/>
      <c r="F421" s="242"/>
      <c r="G421" s="242"/>
      <c r="H421" s="65"/>
      <c r="I421" s="65"/>
      <c r="J421" s="180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2:23">
      <c r="B422" s="83"/>
      <c r="C422" s="65"/>
      <c r="D422" s="65"/>
      <c r="E422" s="65"/>
      <c r="F422" s="242"/>
      <c r="G422" s="242"/>
      <c r="H422" s="65"/>
      <c r="I422" s="65"/>
      <c r="J422" s="180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2:23">
      <c r="B423" s="83"/>
      <c r="C423" s="65"/>
      <c r="D423" s="65"/>
      <c r="E423" s="65"/>
      <c r="F423" s="242"/>
      <c r="G423" s="242"/>
      <c r="H423" s="65"/>
      <c r="I423" s="65"/>
      <c r="J423" s="180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2:23">
      <c r="B424" s="83"/>
      <c r="C424" s="65"/>
      <c r="D424" s="65"/>
      <c r="E424" s="65"/>
      <c r="F424" s="242"/>
      <c r="G424" s="242"/>
      <c r="H424" s="65"/>
      <c r="I424" s="65"/>
      <c r="J424" s="180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2:23">
      <c r="B425" s="83"/>
      <c r="C425" s="65"/>
      <c r="D425" s="65"/>
      <c r="E425" s="65"/>
      <c r="F425" s="242"/>
      <c r="G425" s="242"/>
      <c r="H425" s="65"/>
      <c r="I425" s="65"/>
      <c r="J425" s="180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2:23">
      <c r="B426" s="83"/>
      <c r="C426" s="65"/>
      <c r="D426" s="65"/>
      <c r="E426" s="65"/>
      <c r="F426" s="242"/>
      <c r="G426" s="242"/>
      <c r="H426" s="65"/>
      <c r="I426" s="65"/>
      <c r="J426" s="180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2:23">
      <c r="B427" s="83"/>
      <c r="C427" s="65"/>
      <c r="D427" s="65"/>
      <c r="E427" s="65"/>
      <c r="F427" s="242"/>
      <c r="G427" s="242"/>
      <c r="H427" s="65"/>
      <c r="I427" s="65"/>
      <c r="J427" s="180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2:23">
      <c r="B428" s="83"/>
      <c r="C428" s="65"/>
      <c r="D428" s="65"/>
      <c r="E428" s="65"/>
      <c r="F428" s="242"/>
      <c r="G428" s="242"/>
      <c r="H428" s="65"/>
      <c r="I428" s="65"/>
      <c r="J428" s="180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2:23">
      <c r="B429" s="83"/>
      <c r="C429" s="65"/>
      <c r="D429" s="65"/>
      <c r="E429" s="65"/>
      <c r="F429" s="242"/>
      <c r="G429" s="242"/>
      <c r="H429" s="65"/>
      <c r="I429" s="65"/>
      <c r="J429" s="180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2:23">
      <c r="B430" s="83"/>
      <c r="C430" s="65"/>
      <c r="D430" s="65"/>
      <c r="E430" s="65"/>
      <c r="F430" s="242"/>
      <c r="G430" s="242"/>
      <c r="H430" s="65"/>
      <c r="I430" s="65"/>
      <c r="J430" s="180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2:23">
      <c r="B431" s="83"/>
      <c r="C431" s="65"/>
      <c r="D431" s="65"/>
      <c r="E431" s="65"/>
      <c r="F431" s="242"/>
      <c r="G431" s="242"/>
      <c r="H431" s="65"/>
      <c r="I431" s="65"/>
      <c r="J431" s="180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2:23">
      <c r="B432" s="83"/>
      <c r="C432" s="65"/>
      <c r="D432" s="65"/>
      <c r="E432" s="65"/>
      <c r="F432" s="242"/>
      <c r="G432" s="242"/>
      <c r="H432" s="65"/>
      <c r="I432" s="65"/>
      <c r="J432" s="180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2:23">
      <c r="B433" s="83"/>
      <c r="C433" s="65"/>
      <c r="D433" s="65"/>
      <c r="E433" s="65"/>
      <c r="F433" s="242"/>
      <c r="G433" s="242"/>
      <c r="H433" s="65"/>
      <c r="I433" s="65"/>
      <c r="J433" s="180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2:23">
      <c r="B434" s="83"/>
      <c r="C434" s="65"/>
      <c r="D434" s="65"/>
      <c r="E434" s="65"/>
      <c r="F434" s="242"/>
      <c r="G434" s="242"/>
      <c r="H434" s="65"/>
      <c r="I434" s="65"/>
      <c r="J434" s="180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2:23">
      <c r="B435" s="83"/>
      <c r="C435" s="65"/>
      <c r="D435" s="65"/>
      <c r="E435" s="65"/>
      <c r="F435" s="242"/>
      <c r="G435" s="242"/>
      <c r="H435" s="65"/>
      <c r="I435" s="65"/>
      <c r="J435" s="180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2:23">
      <c r="B436" s="83"/>
      <c r="C436" s="65"/>
      <c r="D436" s="65"/>
      <c r="E436" s="65"/>
      <c r="F436" s="242"/>
      <c r="G436" s="242"/>
      <c r="H436" s="65"/>
      <c r="I436" s="65"/>
      <c r="J436" s="180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2:23">
      <c r="B437" s="83"/>
      <c r="C437" s="65"/>
      <c r="D437" s="65"/>
      <c r="E437" s="65"/>
      <c r="F437" s="242"/>
      <c r="G437" s="242"/>
      <c r="H437" s="65"/>
      <c r="I437" s="65"/>
      <c r="J437" s="180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2:23">
      <c r="B438" s="83"/>
      <c r="C438" s="65"/>
      <c r="D438" s="65"/>
      <c r="E438" s="65"/>
      <c r="F438" s="242"/>
      <c r="G438" s="242"/>
      <c r="H438" s="65"/>
      <c r="I438" s="65"/>
      <c r="J438" s="180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2:23">
      <c r="B439" s="83"/>
      <c r="C439" s="65"/>
      <c r="D439" s="65"/>
      <c r="E439" s="65"/>
      <c r="F439" s="242"/>
      <c r="G439" s="242"/>
      <c r="H439" s="65"/>
      <c r="I439" s="65"/>
      <c r="J439" s="180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2:23">
      <c r="B440" s="83"/>
      <c r="C440" s="65"/>
      <c r="D440" s="65"/>
      <c r="E440" s="65"/>
      <c r="F440" s="242"/>
      <c r="G440" s="242"/>
      <c r="H440" s="65"/>
      <c r="I440" s="65"/>
      <c r="J440" s="180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2:23">
      <c r="B441" s="83"/>
      <c r="C441" s="65"/>
      <c r="D441" s="65"/>
      <c r="E441" s="65"/>
      <c r="F441" s="242"/>
      <c r="G441" s="242"/>
      <c r="H441" s="65"/>
      <c r="I441" s="65"/>
      <c r="J441" s="180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2:23">
      <c r="B442" s="83"/>
      <c r="C442" s="65"/>
      <c r="D442" s="65"/>
      <c r="E442" s="65"/>
      <c r="F442" s="242"/>
      <c r="G442" s="242"/>
      <c r="H442" s="65"/>
      <c r="I442" s="65"/>
      <c r="J442" s="180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2:23">
      <c r="B443" s="83"/>
      <c r="C443" s="65"/>
      <c r="D443" s="65"/>
      <c r="E443" s="65"/>
      <c r="F443" s="242"/>
      <c r="G443" s="242"/>
      <c r="H443" s="65"/>
      <c r="I443" s="65"/>
      <c r="J443" s="180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2:23">
      <c r="B444" s="83"/>
      <c r="C444" s="65"/>
      <c r="D444" s="65"/>
      <c r="E444" s="65"/>
      <c r="F444" s="242"/>
      <c r="G444" s="242"/>
      <c r="H444" s="65"/>
      <c r="I444" s="65"/>
      <c r="J444" s="180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2:23">
      <c r="B445" s="83"/>
      <c r="C445" s="65"/>
      <c r="D445" s="65"/>
      <c r="E445" s="65"/>
      <c r="F445" s="242"/>
      <c r="G445" s="242"/>
      <c r="H445" s="65"/>
      <c r="I445" s="65"/>
      <c r="J445" s="180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2:23">
      <c r="B446" s="83"/>
      <c r="C446" s="65"/>
      <c r="D446" s="65"/>
      <c r="E446" s="65"/>
      <c r="F446" s="242"/>
      <c r="G446" s="242"/>
      <c r="H446" s="65"/>
      <c r="I446" s="65"/>
      <c r="J446" s="180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2:23">
      <c r="B447" s="83"/>
      <c r="C447" s="65"/>
      <c r="D447" s="65"/>
      <c r="E447" s="65"/>
      <c r="F447" s="242"/>
      <c r="G447" s="242"/>
      <c r="H447" s="65"/>
      <c r="I447" s="65"/>
      <c r="J447" s="180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2:23">
      <c r="B448" s="83"/>
      <c r="C448" s="65"/>
      <c r="D448" s="65"/>
      <c r="E448" s="65"/>
      <c r="F448" s="242"/>
      <c r="G448" s="242"/>
      <c r="H448" s="65"/>
      <c r="I448" s="65"/>
      <c r="J448" s="180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2:23">
      <c r="B449" s="83"/>
      <c r="C449" s="65"/>
      <c r="D449" s="65"/>
      <c r="E449" s="65"/>
      <c r="F449" s="242"/>
      <c r="G449" s="242"/>
      <c r="H449" s="65"/>
      <c r="I449" s="65"/>
      <c r="J449" s="180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2:23">
      <c r="B450" s="83"/>
      <c r="C450" s="65"/>
      <c r="D450" s="65"/>
      <c r="E450" s="65"/>
      <c r="F450" s="242"/>
      <c r="G450" s="242"/>
      <c r="H450" s="65"/>
      <c r="I450" s="65"/>
      <c r="J450" s="180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2:23">
      <c r="B451" s="83"/>
      <c r="C451" s="65"/>
      <c r="D451" s="65"/>
      <c r="E451" s="65"/>
      <c r="F451" s="242"/>
      <c r="G451" s="242"/>
      <c r="H451" s="65"/>
      <c r="I451" s="65"/>
      <c r="J451" s="180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2:23">
      <c r="B452" s="83"/>
      <c r="C452" s="65"/>
      <c r="D452" s="65"/>
      <c r="E452" s="65"/>
      <c r="F452" s="242"/>
      <c r="G452" s="242"/>
      <c r="H452" s="65"/>
      <c r="I452" s="65"/>
      <c r="J452" s="180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2:23">
      <c r="B453" s="83"/>
      <c r="C453" s="65"/>
      <c r="D453" s="65"/>
      <c r="E453" s="65"/>
      <c r="F453" s="242"/>
      <c r="G453" s="242"/>
      <c r="H453" s="65"/>
      <c r="I453" s="65"/>
      <c r="J453" s="180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2:23">
      <c r="B454" s="83"/>
      <c r="C454" s="65"/>
      <c r="D454" s="65"/>
      <c r="E454" s="65"/>
      <c r="F454" s="242"/>
      <c r="G454" s="242"/>
      <c r="H454" s="65"/>
      <c r="I454" s="65"/>
      <c r="J454" s="180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2:23">
      <c r="B455" s="83"/>
      <c r="C455" s="65"/>
      <c r="D455" s="65"/>
      <c r="E455" s="65"/>
      <c r="F455" s="242"/>
      <c r="G455" s="242"/>
      <c r="H455" s="65"/>
      <c r="I455" s="65"/>
      <c r="J455" s="180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2:23">
      <c r="B456" s="83"/>
      <c r="C456" s="65"/>
      <c r="D456" s="65"/>
      <c r="E456" s="65"/>
      <c r="F456" s="242"/>
      <c r="G456" s="242"/>
      <c r="H456" s="65"/>
      <c r="I456" s="65"/>
      <c r="J456" s="180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2:23">
      <c r="B457" s="83"/>
      <c r="C457" s="65"/>
      <c r="D457" s="65"/>
      <c r="E457" s="65"/>
      <c r="F457" s="242"/>
      <c r="G457" s="242"/>
      <c r="H457" s="65"/>
      <c r="I457" s="65"/>
      <c r="J457" s="180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2:23">
      <c r="B458" s="83"/>
      <c r="C458" s="65"/>
      <c r="D458" s="65"/>
      <c r="E458" s="65"/>
      <c r="F458" s="242"/>
      <c r="G458" s="242"/>
      <c r="H458" s="65"/>
      <c r="I458" s="65"/>
      <c r="J458" s="180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2:23">
      <c r="B459" s="83"/>
      <c r="C459" s="65"/>
      <c r="D459" s="65"/>
      <c r="E459" s="65"/>
      <c r="F459" s="242"/>
      <c r="G459" s="242"/>
      <c r="H459" s="65"/>
      <c r="I459" s="65"/>
      <c r="J459" s="180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2:23">
      <c r="B460" s="83"/>
      <c r="C460" s="65"/>
      <c r="D460" s="65"/>
      <c r="E460" s="65"/>
      <c r="F460" s="242"/>
      <c r="G460" s="242"/>
      <c r="H460" s="65"/>
      <c r="I460" s="65"/>
      <c r="J460" s="180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2:23">
      <c r="B461" s="83"/>
      <c r="C461" s="65"/>
      <c r="D461" s="65"/>
      <c r="E461" s="65"/>
      <c r="F461" s="242"/>
      <c r="G461" s="242"/>
      <c r="H461" s="65"/>
      <c r="I461" s="65"/>
      <c r="J461" s="180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2:23">
      <c r="B462" s="83"/>
      <c r="C462" s="65"/>
      <c r="D462" s="65"/>
      <c r="E462" s="65"/>
      <c r="F462" s="242"/>
      <c r="G462" s="242"/>
      <c r="H462" s="65"/>
      <c r="I462" s="65"/>
      <c r="J462" s="180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2:23">
      <c r="B463" s="83"/>
      <c r="C463" s="65"/>
      <c r="D463" s="65"/>
      <c r="E463" s="65"/>
      <c r="F463" s="242"/>
      <c r="G463" s="242"/>
      <c r="H463" s="65"/>
      <c r="I463" s="65"/>
      <c r="J463" s="180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2:23">
      <c r="B464" s="83"/>
      <c r="C464" s="65"/>
      <c r="D464" s="65"/>
      <c r="E464" s="65"/>
      <c r="F464" s="242"/>
      <c r="G464" s="242"/>
      <c r="H464" s="65"/>
      <c r="I464" s="65"/>
      <c r="J464" s="180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2:23">
      <c r="B465" s="83"/>
      <c r="C465" s="65"/>
      <c r="D465" s="65"/>
      <c r="E465" s="65"/>
      <c r="F465" s="242"/>
      <c r="G465" s="242"/>
      <c r="H465" s="65"/>
      <c r="I465" s="65"/>
      <c r="J465" s="180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2:23">
      <c r="B466" s="83"/>
      <c r="C466" s="65"/>
      <c r="D466" s="65"/>
      <c r="E466" s="65"/>
      <c r="F466" s="242"/>
      <c r="G466" s="242"/>
      <c r="H466" s="65"/>
      <c r="I466" s="65"/>
      <c r="J466" s="180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2:23">
      <c r="B467" s="83"/>
      <c r="C467" s="65"/>
      <c r="D467" s="65"/>
      <c r="E467" s="65"/>
      <c r="F467" s="242"/>
      <c r="G467" s="242"/>
      <c r="H467" s="65"/>
      <c r="I467" s="65"/>
      <c r="J467" s="180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2:23">
      <c r="B468" s="83"/>
      <c r="C468" s="65"/>
      <c r="D468" s="65"/>
      <c r="E468" s="65"/>
      <c r="F468" s="242"/>
      <c r="G468" s="242"/>
      <c r="H468" s="65"/>
      <c r="I468" s="65"/>
      <c r="J468" s="180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2:23">
      <c r="B469" s="83"/>
      <c r="C469" s="65"/>
      <c r="D469" s="65"/>
      <c r="E469" s="65"/>
      <c r="F469" s="242"/>
      <c r="G469" s="242"/>
      <c r="H469" s="65"/>
      <c r="I469" s="65"/>
      <c r="J469" s="180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2:23">
      <c r="B470" s="83"/>
      <c r="C470" s="65"/>
      <c r="D470" s="65"/>
      <c r="E470" s="65"/>
      <c r="F470" s="242"/>
      <c r="G470" s="242"/>
      <c r="H470" s="65"/>
      <c r="I470" s="65"/>
      <c r="J470" s="180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2:23">
      <c r="B471" s="83"/>
      <c r="C471" s="65"/>
      <c r="D471" s="65"/>
      <c r="E471" s="65"/>
      <c r="F471" s="242"/>
      <c r="G471" s="242"/>
      <c r="H471" s="65"/>
      <c r="I471" s="65"/>
      <c r="J471" s="180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2:23">
      <c r="B472" s="83"/>
      <c r="C472" s="65"/>
      <c r="D472" s="65"/>
      <c r="E472" s="65"/>
      <c r="F472" s="242"/>
      <c r="G472" s="242"/>
      <c r="H472" s="65"/>
      <c r="I472" s="65"/>
      <c r="J472" s="180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2:23">
      <c r="B473" s="83"/>
      <c r="C473" s="65"/>
      <c r="D473" s="65"/>
      <c r="E473" s="65"/>
      <c r="F473" s="242"/>
      <c r="G473" s="242"/>
      <c r="H473" s="65"/>
      <c r="I473" s="65"/>
      <c r="J473" s="180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2:23">
      <c r="B474" s="83"/>
      <c r="C474" s="65"/>
      <c r="D474" s="65"/>
      <c r="E474" s="65"/>
      <c r="F474" s="242"/>
      <c r="G474" s="242"/>
      <c r="H474" s="65"/>
      <c r="I474" s="65"/>
      <c r="J474" s="180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2:23">
      <c r="B475" s="83"/>
      <c r="C475" s="65"/>
      <c r="D475" s="65"/>
      <c r="E475" s="65"/>
      <c r="F475" s="242"/>
      <c r="G475" s="242"/>
      <c r="H475" s="65"/>
      <c r="I475" s="65"/>
      <c r="J475" s="180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2:23">
      <c r="B476" s="83"/>
      <c r="C476" s="65"/>
      <c r="D476" s="65"/>
      <c r="E476" s="65"/>
      <c r="F476" s="242"/>
      <c r="G476" s="242"/>
      <c r="H476" s="65"/>
      <c r="I476" s="65"/>
      <c r="J476" s="180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2:23">
      <c r="B477" s="83"/>
      <c r="C477" s="65"/>
      <c r="D477" s="65"/>
      <c r="E477" s="65"/>
      <c r="F477" s="242"/>
      <c r="G477" s="242"/>
      <c r="H477" s="65"/>
      <c r="I477" s="65"/>
      <c r="J477" s="180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2:23">
      <c r="B478" s="83"/>
      <c r="C478" s="65"/>
      <c r="D478" s="65"/>
      <c r="E478" s="65"/>
      <c r="F478" s="242"/>
      <c r="G478" s="242"/>
      <c r="H478" s="65"/>
      <c r="I478" s="65"/>
      <c r="J478" s="180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2:23">
      <c r="B479" s="83"/>
      <c r="C479" s="65"/>
      <c r="D479" s="65"/>
      <c r="E479" s="65"/>
      <c r="F479" s="242"/>
      <c r="G479" s="242"/>
      <c r="H479" s="65"/>
      <c r="I479" s="65"/>
      <c r="J479" s="180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2:23">
      <c r="B480" s="83"/>
      <c r="C480" s="65"/>
      <c r="D480" s="65"/>
      <c r="E480" s="65"/>
      <c r="F480" s="242"/>
      <c r="G480" s="242"/>
      <c r="H480" s="65"/>
      <c r="I480" s="65"/>
      <c r="J480" s="180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2:23">
      <c r="B481" s="83"/>
      <c r="C481" s="65"/>
      <c r="D481" s="65"/>
      <c r="E481" s="65"/>
      <c r="F481" s="242"/>
      <c r="G481" s="242"/>
      <c r="H481" s="65"/>
      <c r="I481" s="65"/>
      <c r="J481" s="180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2:23">
      <c r="B482" s="83"/>
      <c r="C482" s="65"/>
      <c r="D482" s="65"/>
      <c r="E482" s="65"/>
      <c r="F482" s="242"/>
      <c r="G482" s="242"/>
      <c r="H482" s="65"/>
      <c r="I482" s="65"/>
      <c r="J482" s="180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2:23">
      <c r="B483" s="83"/>
      <c r="C483" s="65"/>
      <c r="D483" s="65"/>
      <c r="E483" s="65"/>
      <c r="F483" s="242"/>
      <c r="G483" s="242"/>
      <c r="H483" s="65"/>
      <c r="I483" s="65"/>
      <c r="J483" s="180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2:23">
      <c r="B484" s="83"/>
      <c r="C484" s="65"/>
      <c r="D484" s="65"/>
      <c r="E484" s="65"/>
      <c r="F484" s="242"/>
      <c r="G484" s="242"/>
      <c r="H484" s="65"/>
      <c r="I484" s="65"/>
      <c r="J484" s="180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2:23">
      <c r="B485" s="83"/>
      <c r="C485" s="65"/>
      <c r="D485" s="65"/>
      <c r="E485" s="65"/>
      <c r="F485" s="242"/>
      <c r="G485" s="242"/>
      <c r="H485" s="65"/>
      <c r="I485" s="65"/>
      <c r="J485" s="180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2:23">
      <c r="B486" s="83"/>
      <c r="C486" s="65"/>
      <c r="D486" s="65"/>
      <c r="E486" s="65"/>
      <c r="F486" s="242"/>
      <c r="G486" s="242"/>
      <c r="H486" s="65"/>
      <c r="I486" s="65"/>
      <c r="J486" s="180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2:23">
      <c r="B487" s="83"/>
      <c r="C487" s="65"/>
      <c r="D487" s="65"/>
      <c r="E487" s="65"/>
      <c r="F487" s="242"/>
      <c r="G487" s="242"/>
      <c r="H487" s="65"/>
      <c r="I487" s="65"/>
      <c r="J487" s="180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2:23">
      <c r="B488" s="83"/>
      <c r="C488" s="65"/>
      <c r="D488" s="65"/>
      <c r="E488" s="65"/>
      <c r="F488" s="242"/>
      <c r="G488" s="242"/>
      <c r="H488" s="65"/>
      <c r="I488" s="65"/>
      <c r="J488" s="180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2:23">
      <c r="B489" s="83"/>
      <c r="C489" s="65"/>
      <c r="D489" s="65"/>
      <c r="E489" s="65"/>
      <c r="F489" s="242"/>
      <c r="G489" s="242"/>
      <c r="H489" s="65"/>
      <c r="I489" s="65"/>
      <c r="J489" s="180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2:23">
      <c r="B490" s="83"/>
      <c r="C490" s="65"/>
      <c r="D490" s="65"/>
      <c r="E490" s="65"/>
      <c r="F490" s="242"/>
      <c r="G490" s="242"/>
      <c r="H490" s="65"/>
      <c r="I490" s="65"/>
      <c r="J490" s="180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2:23">
      <c r="B491" s="83"/>
      <c r="C491" s="65"/>
      <c r="D491" s="65"/>
      <c r="E491" s="65"/>
      <c r="F491" s="242"/>
      <c r="G491" s="242"/>
      <c r="H491" s="65"/>
      <c r="I491" s="65"/>
      <c r="J491" s="180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2:23">
      <c r="B492" s="83"/>
      <c r="C492" s="65"/>
      <c r="D492" s="65"/>
      <c r="E492" s="65"/>
      <c r="F492" s="242"/>
      <c r="G492" s="242"/>
      <c r="H492" s="65"/>
      <c r="I492" s="65"/>
      <c r="J492" s="180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2:23">
      <c r="B493" s="83"/>
      <c r="C493" s="65"/>
      <c r="D493" s="65"/>
      <c r="E493" s="65"/>
      <c r="F493" s="242"/>
      <c r="G493" s="242"/>
      <c r="H493" s="65"/>
      <c r="I493" s="65"/>
      <c r="J493" s="180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2:23">
      <c r="B494" s="83"/>
      <c r="C494" s="65"/>
      <c r="D494" s="65"/>
      <c r="E494" s="65"/>
      <c r="F494" s="242"/>
      <c r="G494" s="242"/>
      <c r="H494" s="65"/>
      <c r="I494" s="65"/>
      <c r="J494" s="180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2:23">
      <c r="B495" s="83"/>
      <c r="C495" s="65"/>
      <c r="D495" s="65"/>
      <c r="E495" s="65"/>
      <c r="F495" s="242"/>
      <c r="G495" s="242"/>
      <c r="H495" s="65"/>
      <c r="I495" s="65"/>
      <c r="J495" s="180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2:23">
      <c r="B496" s="83"/>
      <c r="C496" s="65"/>
      <c r="D496" s="65"/>
      <c r="E496" s="65"/>
      <c r="F496" s="242"/>
      <c r="G496" s="242"/>
      <c r="H496" s="65"/>
      <c r="I496" s="65"/>
      <c r="J496" s="180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2:23">
      <c r="B497" s="83"/>
      <c r="C497" s="65"/>
      <c r="D497" s="65"/>
      <c r="E497" s="65"/>
      <c r="F497" s="242"/>
      <c r="G497" s="242"/>
      <c r="H497" s="65"/>
      <c r="I497" s="65"/>
      <c r="J497" s="180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2:23">
      <c r="B498" s="83"/>
      <c r="C498" s="65"/>
      <c r="D498" s="65"/>
      <c r="E498" s="65"/>
      <c r="F498" s="242"/>
      <c r="G498" s="242"/>
      <c r="H498" s="65"/>
      <c r="I498" s="65"/>
      <c r="J498" s="180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2:23">
      <c r="B499" s="83"/>
      <c r="C499" s="65"/>
      <c r="D499" s="65"/>
      <c r="E499" s="65"/>
      <c r="F499" s="242"/>
      <c r="G499" s="242"/>
      <c r="H499" s="65"/>
      <c r="I499" s="65"/>
      <c r="J499" s="180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2:23">
      <c r="B500" s="83"/>
      <c r="C500" s="65"/>
      <c r="D500" s="65"/>
      <c r="E500" s="65"/>
      <c r="F500" s="242"/>
      <c r="G500" s="242"/>
      <c r="H500" s="65"/>
      <c r="I500" s="65"/>
      <c r="J500" s="180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2:23">
      <c r="B501" s="83"/>
      <c r="C501" s="65"/>
      <c r="D501" s="65"/>
      <c r="E501" s="65"/>
      <c r="F501" s="242"/>
      <c r="G501" s="242"/>
      <c r="H501" s="65"/>
      <c r="I501" s="65"/>
      <c r="J501" s="180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2:23">
      <c r="B502" s="83"/>
      <c r="C502" s="65"/>
      <c r="D502" s="65"/>
      <c r="E502" s="65"/>
      <c r="F502" s="242"/>
      <c r="G502" s="242"/>
      <c r="H502" s="65"/>
      <c r="I502" s="65"/>
      <c r="J502" s="180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2:23">
      <c r="B503" s="83"/>
      <c r="C503" s="65"/>
      <c r="D503" s="65"/>
      <c r="E503" s="65"/>
      <c r="F503" s="242"/>
      <c r="G503" s="242"/>
      <c r="H503" s="65"/>
      <c r="I503" s="65"/>
      <c r="J503" s="180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2:23">
      <c r="B504" s="83"/>
      <c r="C504" s="65"/>
      <c r="D504" s="65"/>
      <c r="E504" s="65"/>
      <c r="F504" s="242"/>
      <c r="G504" s="242"/>
      <c r="H504" s="65"/>
      <c r="I504" s="65"/>
      <c r="J504" s="180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2:23">
      <c r="B505" s="83"/>
      <c r="C505" s="65"/>
      <c r="D505" s="65"/>
      <c r="E505" s="65"/>
      <c r="F505" s="242"/>
      <c r="G505" s="242"/>
      <c r="H505" s="65"/>
      <c r="I505" s="65"/>
      <c r="J505" s="180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2:23">
      <c r="B506" s="83"/>
      <c r="C506" s="65"/>
      <c r="D506" s="65"/>
      <c r="E506" s="65"/>
      <c r="F506" s="242"/>
      <c r="G506" s="242"/>
      <c r="H506" s="65"/>
      <c r="I506" s="65"/>
      <c r="J506" s="180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2:23">
      <c r="B507" s="83"/>
      <c r="C507" s="65"/>
      <c r="D507" s="65"/>
      <c r="E507" s="65"/>
      <c r="F507" s="242"/>
      <c r="G507" s="242"/>
      <c r="H507" s="65"/>
      <c r="I507" s="65"/>
      <c r="J507" s="180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2:23">
      <c r="B508" s="83"/>
      <c r="C508" s="65"/>
      <c r="D508" s="65"/>
      <c r="E508" s="65"/>
      <c r="F508" s="242"/>
      <c r="G508" s="242"/>
      <c r="H508" s="65"/>
      <c r="I508" s="65"/>
      <c r="J508" s="180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2:23">
      <c r="B509" s="83"/>
      <c r="C509" s="65"/>
      <c r="D509" s="65"/>
      <c r="E509" s="65"/>
      <c r="F509" s="242"/>
      <c r="G509" s="242"/>
      <c r="H509" s="65"/>
      <c r="I509" s="65"/>
      <c r="J509" s="180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2:23">
      <c r="B510" s="83"/>
      <c r="C510" s="65"/>
      <c r="D510" s="65"/>
      <c r="E510" s="65"/>
      <c r="F510" s="242"/>
      <c r="G510" s="242"/>
      <c r="H510" s="65"/>
      <c r="I510" s="65"/>
      <c r="J510" s="180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2:23">
      <c r="B511" s="83"/>
      <c r="C511" s="65"/>
      <c r="D511" s="65"/>
      <c r="E511" s="65"/>
      <c r="F511" s="242"/>
      <c r="G511" s="242"/>
      <c r="H511" s="65"/>
      <c r="I511" s="65"/>
      <c r="J511" s="180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2:23">
      <c r="B512" s="83"/>
      <c r="C512" s="65"/>
      <c r="D512" s="65"/>
      <c r="E512" s="65"/>
      <c r="F512" s="242"/>
      <c r="G512" s="242"/>
      <c r="H512" s="65"/>
      <c r="I512" s="65"/>
      <c r="J512" s="180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2:23">
      <c r="B513" s="83"/>
      <c r="C513" s="65"/>
      <c r="D513" s="65"/>
      <c r="E513" s="65"/>
      <c r="F513" s="242"/>
      <c r="G513" s="242"/>
      <c r="H513" s="65"/>
      <c r="I513" s="65"/>
      <c r="J513" s="180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2:23">
      <c r="B514" s="83"/>
      <c r="C514" s="65"/>
      <c r="D514" s="65"/>
      <c r="E514" s="65"/>
      <c r="F514" s="242"/>
      <c r="G514" s="242"/>
      <c r="H514" s="65"/>
      <c r="I514" s="65"/>
      <c r="J514" s="180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2:23">
      <c r="B515" s="83"/>
      <c r="C515" s="65"/>
      <c r="D515" s="65"/>
      <c r="E515" s="65"/>
      <c r="F515" s="242"/>
      <c r="G515" s="242"/>
      <c r="H515" s="65"/>
      <c r="I515" s="65"/>
      <c r="J515" s="180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2:23">
      <c r="B516" s="83"/>
      <c r="C516" s="65"/>
      <c r="D516" s="65"/>
      <c r="E516" s="65"/>
      <c r="F516" s="242"/>
      <c r="G516" s="242"/>
      <c r="H516" s="65"/>
      <c r="I516" s="65"/>
      <c r="J516" s="180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2:23">
      <c r="B517" s="83"/>
      <c r="C517" s="65"/>
      <c r="D517" s="65"/>
      <c r="E517" s="65"/>
      <c r="F517" s="242"/>
      <c r="G517" s="242"/>
      <c r="H517" s="65"/>
      <c r="I517" s="65"/>
      <c r="J517" s="180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2:23">
      <c r="B518" s="83"/>
      <c r="C518" s="65"/>
      <c r="D518" s="65"/>
      <c r="E518" s="65"/>
      <c r="F518" s="242"/>
      <c r="G518" s="242"/>
      <c r="H518" s="65"/>
      <c r="I518" s="65"/>
      <c r="J518" s="180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2:23">
      <c r="B519" s="83"/>
      <c r="C519" s="65"/>
      <c r="D519" s="65"/>
      <c r="E519" s="65"/>
      <c r="F519" s="242"/>
      <c r="G519" s="242"/>
      <c r="H519" s="65"/>
      <c r="I519" s="65"/>
      <c r="J519" s="180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2:23">
      <c r="B520" s="83"/>
      <c r="C520" s="65"/>
      <c r="D520" s="65"/>
      <c r="E520" s="65"/>
      <c r="F520" s="242"/>
      <c r="G520" s="242"/>
      <c r="H520" s="65"/>
      <c r="I520" s="65"/>
      <c r="J520" s="180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2:23">
      <c r="B521" s="83"/>
      <c r="C521" s="65"/>
      <c r="D521" s="65"/>
      <c r="E521" s="65"/>
      <c r="F521" s="242"/>
      <c r="G521" s="242"/>
      <c r="H521" s="65"/>
      <c r="I521" s="65"/>
      <c r="J521" s="180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2:23">
      <c r="B522" s="83"/>
      <c r="C522" s="65"/>
      <c r="D522" s="65"/>
      <c r="E522" s="65"/>
      <c r="F522" s="242"/>
      <c r="G522" s="242"/>
      <c r="H522" s="65"/>
      <c r="I522" s="65"/>
      <c r="J522" s="180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2:23">
      <c r="B523" s="83"/>
      <c r="C523" s="65"/>
      <c r="D523" s="65"/>
      <c r="E523" s="65"/>
      <c r="F523" s="242"/>
      <c r="G523" s="242"/>
      <c r="H523" s="65"/>
      <c r="I523" s="65"/>
      <c r="J523" s="180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2:23">
      <c r="B524" s="83"/>
      <c r="C524" s="65"/>
      <c r="D524" s="65"/>
      <c r="E524" s="65"/>
      <c r="F524" s="242"/>
      <c r="G524" s="242"/>
      <c r="H524" s="65"/>
      <c r="I524" s="65"/>
      <c r="J524" s="180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2:23">
      <c r="B525" s="83"/>
      <c r="C525" s="65"/>
      <c r="D525" s="65"/>
      <c r="E525" s="65"/>
      <c r="F525" s="242"/>
      <c r="G525" s="242"/>
      <c r="H525" s="65"/>
      <c r="I525" s="65"/>
      <c r="J525" s="180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2:23">
      <c r="B526" s="83"/>
      <c r="C526" s="65"/>
      <c r="D526" s="65"/>
      <c r="E526" s="65"/>
      <c r="F526" s="242"/>
      <c r="G526" s="242"/>
      <c r="H526" s="65"/>
      <c r="I526" s="65"/>
      <c r="J526" s="180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2:23">
      <c r="B527" s="83"/>
      <c r="C527" s="65"/>
      <c r="D527" s="65"/>
      <c r="E527" s="65"/>
      <c r="F527" s="242"/>
      <c r="G527" s="242"/>
      <c r="H527" s="65"/>
      <c r="I527" s="65"/>
      <c r="J527" s="180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2:23">
      <c r="B528" s="83"/>
      <c r="C528" s="65"/>
      <c r="D528" s="65"/>
      <c r="E528" s="65"/>
      <c r="F528" s="242"/>
      <c r="G528" s="242"/>
      <c r="H528" s="65"/>
      <c r="I528" s="65"/>
      <c r="J528" s="180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2:23">
      <c r="B529" s="83"/>
      <c r="C529" s="65"/>
      <c r="D529" s="65"/>
      <c r="E529" s="65"/>
      <c r="F529" s="242"/>
      <c r="G529" s="242"/>
      <c r="H529" s="65"/>
      <c r="I529" s="65"/>
      <c r="J529" s="180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2:23">
      <c r="B530" s="83"/>
      <c r="C530" s="65"/>
      <c r="D530" s="65"/>
      <c r="E530" s="65"/>
      <c r="F530" s="242"/>
      <c r="G530" s="242"/>
      <c r="H530" s="65"/>
      <c r="I530" s="65"/>
      <c r="J530" s="180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2:23">
      <c r="B531" s="83"/>
      <c r="C531" s="65"/>
      <c r="D531" s="65"/>
      <c r="E531" s="65"/>
      <c r="F531" s="242"/>
      <c r="G531" s="242"/>
      <c r="H531" s="65"/>
      <c r="I531" s="65"/>
      <c r="J531" s="180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2:23">
      <c r="B532" s="83"/>
      <c r="C532" s="65"/>
      <c r="D532" s="65"/>
      <c r="E532" s="65"/>
      <c r="F532" s="242"/>
      <c r="G532" s="242"/>
      <c r="H532" s="65"/>
      <c r="I532" s="65"/>
      <c r="J532" s="180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2:23">
      <c r="B533" s="83"/>
      <c r="C533" s="65"/>
      <c r="D533" s="65"/>
      <c r="E533" s="65"/>
      <c r="F533" s="242"/>
      <c r="G533" s="242"/>
      <c r="H533" s="65"/>
      <c r="I533" s="65"/>
      <c r="J533" s="180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2:23">
      <c r="B534" s="83"/>
      <c r="C534" s="65"/>
      <c r="D534" s="65"/>
      <c r="E534" s="65"/>
      <c r="F534" s="242"/>
      <c r="G534" s="242"/>
      <c r="H534" s="65"/>
      <c r="I534" s="65"/>
      <c r="J534" s="180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2:23">
      <c r="B535" s="83"/>
      <c r="C535" s="65"/>
      <c r="D535" s="65"/>
      <c r="E535" s="65"/>
      <c r="F535" s="242"/>
      <c r="G535" s="242"/>
      <c r="H535" s="65"/>
      <c r="I535" s="65"/>
      <c r="J535" s="180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2:23">
      <c r="B536" s="83"/>
      <c r="C536" s="65"/>
      <c r="D536" s="65"/>
      <c r="E536" s="65"/>
      <c r="F536" s="242"/>
      <c r="G536" s="242"/>
      <c r="H536" s="65"/>
      <c r="I536" s="65"/>
      <c r="J536" s="180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2:23">
      <c r="B537" s="83"/>
      <c r="C537" s="65"/>
      <c r="D537" s="65"/>
      <c r="E537" s="65"/>
      <c r="F537" s="242"/>
      <c r="G537" s="242"/>
      <c r="H537" s="65"/>
      <c r="I537" s="65"/>
      <c r="J537" s="180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2:23">
      <c r="B538" s="83"/>
      <c r="C538" s="65"/>
      <c r="D538" s="65"/>
      <c r="E538" s="65"/>
      <c r="F538" s="242"/>
      <c r="G538" s="242"/>
      <c r="H538" s="65"/>
      <c r="I538" s="65"/>
      <c r="J538" s="180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2:23">
      <c r="B539" s="83"/>
      <c r="C539" s="65"/>
      <c r="D539" s="65"/>
      <c r="E539" s="65"/>
      <c r="F539" s="242"/>
      <c r="G539" s="242"/>
      <c r="H539" s="65"/>
      <c r="I539" s="65"/>
      <c r="J539" s="180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2:23">
      <c r="B540" s="83"/>
      <c r="C540" s="65"/>
      <c r="D540" s="65"/>
      <c r="E540" s="65"/>
      <c r="F540" s="242"/>
      <c r="G540" s="242"/>
      <c r="H540" s="65"/>
      <c r="I540" s="65"/>
      <c r="J540" s="180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2:23">
      <c r="B541" s="83"/>
      <c r="C541" s="65"/>
      <c r="D541" s="65"/>
      <c r="E541" s="65"/>
      <c r="F541" s="242"/>
      <c r="G541" s="242"/>
      <c r="H541" s="65"/>
      <c r="I541" s="65"/>
      <c r="J541" s="180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2:23">
      <c r="B542" s="83"/>
      <c r="C542" s="65"/>
      <c r="D542" s="65"/>
      <c r="E542" s="65"/>
      <c r="F542" s="242"/>
      <c r="G542" s="242"/>
      <c r="H542" s="65"/>
      <c r="I542" s="65"/>
      <c r="J542" s="180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2:23">
      <c r="B543" s="83"/>
      <c r="C543" s="65"/>
      <c r="D543" s="65"/>
      <c r="E543" s="65"/>
      <c r="F543" s="242"/>
      <c r="G543" s="242"/>
      <c r="H543" s="65"/>
      <c r="I543" s="65"/>
      <c r="J543" s="180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2:23">
      <c r="B544" s="83"/>
      <c r="C544" s="65"/>
      <c r="D544" s="65"/>
      <c r="E544" s="65"/>
      <c r="F544" s="242"/>
      <c r="G544" s="242"/>
      <c r="H544" s="65"/>
      <c r="I544" s="65"/>
      <c r="J544" s="180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2:23">
      <c r="B545" s="83"/>
      <c r="C545" s="65"/>
      <c r="D545" s="65"/>
      <c r="E545" s="65"/>
      <c r="F545" s="242"/>
      <c r="G545" s="242"/>
      <c r="H545" s="65"/>
      <c r="I545" s="65"/>
      <c r="J545" s="180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2:23">
      <c r="B546" s="83"/>
      <c r="C546" s="65"/>
      <c r="D546" s="65"/>
      <c r="E546" s="65"/>
      <c r="F546" s="242"/>
      <c r="G546" s="242"/>
      <c r="H546" s="65"/>
      <c r="I546" s="65"/>
      <c r="J546" s="180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2:23">
      <c r="B547" s="83"/>
      <c r="C547" s="65"/>
      <c r="D547" s="65"/>
      <c r="E547" s="65"/>
      <c r="F547" s="242"/>
      <c r="G547" s="242"/>
      <c r="H547" s="65"/>
      <c r="I547" s="65"/>
      <c r="J547" s="180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2:23">
      <c r="B548" s="83"/>
      <c r="C548" s="65"/>
      <c r="D548" s="65"/>
      <c r="E548" s="65"/>
      <c r="F548" s="242"/>
      <c r="G548" s="242"/>
      <c r="H548" s="65"/>
      <c r="I548" s="65"/>
      <c r="J548" s="180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2:23">
      <c r="B549" s="83"/>
      <c r="C549" s="65"/>
      <c r="D549" s="65"/>
      <c r="E549" s="65"/>
      <c r="F549" s="242"/>
      <c r="G549" s="242"/>
      <c r="H549" s="65"/>
      <c r="I549" s="65"/>
      <c r="J549" s="180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2:23">
      <c r="B550" s="83"/>
      <c r="C550" s="65"/>
      <c r="D550" s="65"/>
      <c r="E550" s="65"/>
      <c r="F550" s="242"/>
      <c r="G550" s="242"/>
      <c r="H550" s="65"/>
      <c r="I550" s="65"/>
      <c r="J550" s="180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2:23">
      <c r="B551" s="83"/>
      <c r="C551" s="65"/>
      <c r="D551" s="65"/>
      <c r="E551" s="65"/>
      <c r="F551" s="242"/>
      <c r="G551" s="242"/>
      <c r="H551" s="65"/>
      <c r="I551" s="65"/>
      <c r="J551" s="180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2:23">
      <c r="B552" s="83"/>
      <c r="C552" s="65"/>
      <c r="D552" s="65"/>
      <c r="E552" s="65"/>
      <c r="F552" s="242"/>
      <c r="G552" s="242"/>
      <c r="H552" s="65"/>
      <c r="I552" s="65"/>
      <c r="J552" s="180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2:23">
      <c r="B553" s="83"/>
      <c r="C553" s="65"/>
      <c r="D553" s="65"/>
      <c r="E553" s="65"/>
      <c r="F553" s="242"/>
      <c r="G553" s="242"/>
      <c r="H553" s="65"/>
      <c r="I553" s="65"/>
      <c r="J553" s="180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2:23">
      <c r="B554" s="83"/>
      <c r="C554" s="65"/>
      <c r="D554" s="65"/>
      <c r="E554" s="65"/>
      <c r="F554" s="242"/>
      <c r="G554" s="242"/>
      <c r="H554" s="65"/>
      <c r="I554" s="65"/>
      <c r="J554" s="180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2:23">
      <c r="B555" s="83"/>
      <c r="C555" s="65"/>
      <c r="D555" s="65"/>
      <c r="E555" s="65"/>
      <c r="F555" s="242"/>
      <c r="G555" s="242"/>
      <c r="H555" s="65"/>
      <c r="I555" s="65"/>
      <c r="J555" s="180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2:23">
      <c r="B556" s="83"/>
      <c r="C556" s="65"/>
      <c r="D556" s="65"/>
      <c r="E556" s="65"/>
      <c r="F556" s="242"/>
      <c r="G556" s="242"/>
      <c r="H556" s="65"/>
      <c r="I556" s="65"/>
      <c r="J556" s="180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2:23">
      <c r="B557" s="83"/>
      <c r="C557" s="65"/>
      <c r="D557" s="65"/>
      <c r="E557" s="65"/>
      <c r="F557" s="242"/>
      <c r="G557" s="242"/>
      <c r="H557" s="65"/>
      <c r="I557" s="65"/>
      <c r="J557" s="180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2:23">
      <c r="B558" s="83"/>
      <c r="C558" s="65"/>
      <c r="D558" s="65"/>
      <c r="E558" s="65"/>
      <c r="F558" s="242"/>
      <c r="G558" s="242"/>
      <c r="H558" s="65"/>
      <c r="I558" s="65"/>
      <c r="J558" s="180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2:23">
      <c r="B559" s="83"/>
      <c r="C559" s="65"/>
      <c r="D559" s="65"/>
      <c r="E559" s="65"/>
      <c r="F559" s="242"/>
      <c r="G559" s="242"/>
      <c r="H559" s="65"/>
      <c r="I559" s="65"/>
      <c r="J559" s="180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2:23">
      <c r="B560" s="83"/>
      <c r="C560" s="65"/>
      <c r="D560" s="65"/>
      <c r="E560" s="65"/>
      <c r="F560" s="242"/>
      <c r="G560" s="242"/>
      <c r="H560" s="65"/>
      <c r="I560" s="65"/>
      <c r="J560" s="180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2:23">
      <c r="B561" s="83"/>
      <c r="C561" s="65"/>
      <c r="D561" s="65"/>
      <c r="E561" s="65"/>
      <c r="F561" s="242"/>
      <c r="G561" s="242"/>
      <c r="H561" s="65"/>
      <c r="I561" s="65"/>
      <c r="J561" s="180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2:23">
      <c r="B562" s="83"/>
      <c r="C562" s="65"/>
      <c r="D562" s="65"/>
      <c r="E562" s="65"/>
      <c r="F562" s="242"/>
      <c r="G562" s="242"/>
      <c r="H562" s="65"/>
      <c r="I562" s="65"/>
      <c r="J562" s="180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2:23">
      <c r="B563" s="83"/>
      <c r="C563" s="65"/>
      <c r="D563" s="65"/>
      <c r="E563" s="65"/>
      <c r="F563" s="242"/>
      <c r="G563" s="242"/>
      <c r="H563" s="65"/>
      <c r="I563" s="65"/>
      <c r="J563" s="180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2:23">
      <c r="B564" s="83"/>
      <c r="C564" s="65"/>
      <c r="D564" s="65"/>
      <c r="E564" s="65"/>
      <c r="F564" s="242"/>
      <c r="G564" s="242"/>
      <c r="H564" s="65"/>
      <c r="I564" s="65"/>
      <c r="J564" s="180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2:23">
      <c r="B565" s="83"/>
      <c r="C565" s="65"/>
      <c r="D565" s="65"/>
      <c r="E565" s="65"/>
      <c r="F565" s="242"/>
      <c r="G565" s="242"/>
      <c r="H565" s="65"/>
      <c r="I565" s="65"/>
      <c r="J565" s="180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2:23">
      <c r="B566" s="83"/>
      <c r="C566" s="65"/>
      <c r="D566" s="65"/>
      <c r="E566" s="65"/>
      <c r="F566" s="242"/>
      <c r="G566" s="242"/>
      <c r="H566" s="65"/>
      <c r="I566" s="65"/>
      <c r="J566" s="180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2:23">
      <c r="B567" s="83"/>
      <c r="C567" s="65"/>
      <c r="D567" s="65"/>
      <c r="E567" s="65"/>
      <c r="F567" s="242"/>
      <c r="G567" s="242"/>
      <c r="H567" s="65"/>
      <c r="I567" s="65"/>
      <c r="J567" s="180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2:23">
      <c r="B568" s="83"/>
      <c r="C568" s="65"/>
      <c r="D568" s="65"/>
      <c r="E568" s="65"/>
      <c r="F568" s="242"/>
      <c r="G568" s="242"/>
      <c r="H568" s="65"/>
      <c r="I568" s="65"/>
      <c r="J568" s="180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2:23">
      <c r="B569" s="83"/>
      <c r="C569" s="65"/>
      <c r="D569" s="65"/>
      <c r="E569" s="65"/>
      <c r="F569" s="242"/>
      <c r="G569" s="242"/>
      <c r="H569" s="65"/>
      <c r="I569" s="65"/>
      <c r="J569" s="180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2:23">
      <c r="B570" s="83"/>
      <c r="C570" s="65"/>
      <c r="D570" s="65"/>
      <c r="E570" s="65"/>
      <c r="F570" s="242"/>
      <c r="G570" s="242"/>
      <c r="H570" s="65"/>
      <c r="I570" s="65"/>
      <c r="J570" s="180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2:23">
      <c r="B571" s="83"/>
      <c r="C571" s="65"/>
      <c r="D571" s="65"/>
      <c r="E571" s="65"/>
      <c r="F571" s="242"/>
      <c r="G571" s="242"/>
      <c r="H571" s="65"/>
      <c r="I571" s="65"/>
      <c r="J571" s="180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2:23">
      <c r="B572" s="83"/>
      <c r="C572" s="65"/>
      <c r="D572" s="65"/>
      <c r="E572" s="65"/>
      <c r="F572" s="242"/>
      <c r="G572" s="242"/>
      <c r="H572" s="65"/>
      <c r="I572" s="65"/>
      <c r="J572" s="180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2:23">
      <c r="B573" s="83"/>
      <c r="C573" s="65"/>
      <c r="D573" s="65"/>
      <c r="E573" s="65"/>
      <c r="F573" s="242"/>
      <c r="G573" s="242"/>
      <c r="H573" s="65"/>
      <c r="I573" s="65"/>
      <c r="J573" s="180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2:23">
      <c r="B574" s="83"/>
      <c r="C574" s="65"/>
      <c r="D574" s="65"/>
      <c r="E574" s="65"/>
      <c r="F574" s="242"/>
      <c r="G574" s="242"/>
      <c r="H574" s="65"/>
      <c r="I574" s="65"/>
      <c r="J574" s="180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2:23">
      <c r="B575" s="83"/>
      <c r="C575" s="65"/>
      <c r="D575" s="65"/>
      <c r="E575" s="65"/>
      <c r="F575" s="242"/>
      <c r="G575" s="242"/>
      <c r="H575" s="65"/>
      <c r="I575" s="65"/>
      <c r="J575" s="180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2:23">
      <c r="B576" s="83"/>
      <c r="C576" s="65"/>
      <c r="D576" s="65"/>
      <c r="E576" s="65"/>
      <c r="F576" s="242"/>
      <c r="G576" s="242"/>
      <c r="H576" s="65"/>
      <c r="I576" s="65"/>
      <c r="J576" s="180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2:23">
      <c r="B577" s="83"/>
      <c r="C577" s="65"/>
      <c r="D577" s="65"/>
      <c r="E577" s="65"/>
      <c r="F577" s="242"/>
      <c r="G577" s="242"/>
      <c r="H577" s="65"/>
      <c r="I577" s="65"/>
      <c r="J577" s="180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2:23">
      <c r="B578" s="83"/>
      <c r="C578" s="65"/>
      <c r="D578" s="65"/>
      <c r="E578" s="65"/>
      <c r="F578" s="242"/>
      <c r="G578" s="242"/>
      <c r="H578" s="65"/>
      <c r="I578" s="65"/>
      <c r="J578" s="180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2:23">
      <c r="B579" s="83"/>
      <c r="C579" s="65"/>
      <c r="D579" s="65"/>
      <c r="E579" s="65"/>
      <c r="F579" s="242"/>
      <c r="G579" s="242"/>
      <c r="H579" s="65"/>
      <c r="I579" s="65"/>
      <c r="J579" s="180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2:23">
      <c r="B580" s="83"/>
      <c r="C580" s="65"/>
      <c r="D580" s="65"/>
      <c r="E580" s="65"/>
      <c r="F580" s="242"/>
      <c r="G580" s="242"/>
      <c r="H580" s="65"/>
      <c r="I580" s="65"/>
      <c r="J580" s="180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2:23">
      <c r="B581" s="83"/>
      <c r="C581" s="65"/>
      <c r="D581" s="65"/>
      <c r="E581" s="65"/>
      <c r="F581" s="242"/>
      <c r="G581" s="242"/>
      <c r="H581" s="65"/>
      <c r="I581" s="65"/>
      <c r="J581" s="180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2:23">
      <c r="B582" s="83"/>
      <c r="C582" s="65"/>
      <c r="D582" s="65"/>
      <c r="E582" s="65"/>
      <c r="F582" s="242"/>
      <c r="G582" s="242"/>
      <c r="H582" s="65"/>
      <c r="I582" s="65"/>
      <c r="J582" s="180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2:23">
      <c r="B583" s="83"/>
      <c r="C583" s="65"/>
      <c r="D583" s="65"/>
      <c r="E583" s="65"/>
      <c r="F583" s="242"/>
      <c r="G583" s="242"/>
      <c r="H583" s="65"/>
      <c r="I583" s="65"/>
      <c r="J583" s="180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2:23">
      <c r="B584" s="83"/>
      <c r="C584" s="65"/>
      <c r="D584" s="65"/>
      <c r="E584" s="65"/>
      <c r="F584" s="242"/>
      <c r="G584" s="242"/>
      <c r="H584" s="65"/>
      <c r="I584" s="65"/>
      <c r="J584" s="180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2:23">
      <c r="B585" s="83"/>
      <c r="C585" s="65"/>
      <c r="D585" s="65"/>
      <c r="E585" s="65"/>
      <c r="F585" s="242"/>
      <c r="G585" s="242"/>
      <c r="H585" s="65"/>
      <c r="I585" s="65"/>
      <c r="J585" s="180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2:23">
      <c r="B586" s="83"/>
      <c r="C586" s="65"/>
      <c r="D586" s="65"/>
      <c r="E586" s="65"/>
      <c r="F586" s="242"/>
      <c r="G586" s="242"/>
      <c r="H586" s="65"/>
      <c r="I586" s="65"/>
      <c r="J586" s="180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2:23">
      <c r="B587" s="83"/>
      <c r="C587" s="65"/>
      <c r="D587" s="65"/>
      <c r="E587" s="65"/>
      <c r="F587" s="242"/>
      <c r="G587" s="242"/>
      <c r="H587" s="65"/>
      <c r="I587" s="65"/>
      <c r="J587" s="180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2:23">
      <c r="B588" s="83"/>
      <c r="C588" s="65"/>
      <c r="D588" s="65"/>
      <c r="E588" s="65"/>
      <c r="F588" s="242"/>
      <c r="G588" s="242"/>
      <c r="H588" s="65"/>
      <c r="I588" s="65"/>
      <c r="J588" s="180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2:23">
      <c r="B589" s="83"/>
      <c r="C589" s="65"/>
      <c r="D589" s="65"/>
      <c r="E589" s="65"/>
      <c r="F589" s="242"/>
      <c r="G589" s="242"/>
      <c r="H589" s="65"/>
      <c r="I589" s="65"/>
      <c r="J589" s="180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2:23">
      <c r="B590" s="83"/>
      <c r="C590" s="65"/>
      <c r="D590" s="65"/>
      <c r="E590" s="65"/>
      <c r="F590" s="242"/>
      <c r="G590" s="242"/>
      <c r="H590" s="65"/>
      <c r="I590" s="65"/>
      <c r="J590" s="180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2:23">
      <c r="B591" s="83"/>
      <c r="C591" s="65"/>
      <c r="D591" s="65"/>
      <c r="E591" s="65"/>
      <c r="F591" s="242"/>
      <c r="G591" s="242"/>
      <c r="H591" s="65"/>
      <c r="I591" s="65"/>
      <c r="J591" s="180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2:23">
      <c r="B592" s="83"/>
      <c r="C592" s="65"/>
      <c r="D592" s="65"/>
      <c r="E592" s="65"/>
      <c r="F592" s="242"/>
      <c r="G592" s="242"/>
      <c r="H592" s="65"/>
      <c r="I592" s="65"/>
      <c r="J592" s="180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2:23">
      <c r="B593" s="83"/>
      <c r="C593" s="65"/>
      <c r="D593" s="65"/>
      <c r="E593" s="65"/>
      <c r="F593" s="242"/>
      <c r="G593" s="242"/>
      <c r="H593" s="65"/>
      <c r="I593" s="65"/>
      <c r="J593" s="180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2:23">
      <c r="B594" s="83"/>
      <c r="C594" s="65"/>
      <c r="D594" s="65"/>
      <c r="E594" s="65"/>
      <c r="F594" s="242"/>
      <c r="G594" s="242"/>
      <c r="H594" s="65"/>
      <c r="I594" s="65"/>
      <c r="J594" s="180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2:23">
      <c r="B595" s="83"/>
      <c r="C595" s="65"/>
      <c r="D595" s="65"/>
      <c r="E595" s="65"/>
      <c r="F595" s="242"/>
      <c r="G595" s="242"/>
      <c r="H595" s="65"/>
      <c r="I595" s="65"/>
      <c r="J595" s="180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2:23">
      <c r="B596" s="83"/>
      <c r="C596" s="65"/>
      <c r="D596" s="65"/>
      <c r="E596" s="65"/>
      <c r="F596" s="242"/>
      <c r="G596" s="242"/>
      <c r="H596" s="65"/>
      <c r="I596" s="65"/>
      <c r="J596" s="180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2:23">
      <c r="B597" s="83"/>
      <c r="C597" s="65"/>
      <c r="D597" s="65"/>
      <c r="E597" s="65"/>
      <c r="F597" s="242"/>
      <c r="G597" s="242"/>
      <c r="H597" s="65"/>
      <c r="I597" s="65"/>
      <c r="J597" s="180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2:23">
      <c r="B598" s="83"/>
      <c r="C598" s="65"/>
      <c r="D598" s="65"/>
      <c r="E598" s="65"/>
      <c r="F598" s="242"/>
      <c r="G598" s="242"/>
      <c r="H598" s="65"/>
      <c r="I598" s="65"/>
      <c r="J598" s="180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2:23">
      <c r="B599" s="83"/>
      <c r="C599" s="65"/>
      <c r="D599" s="65"/>
      <c r="E599" s="65"/>
      <c r="F599" s="242"/>
      <c r="G599" s="242"/>
      <c r="H599" s="65"/>
      <c r="I599" s="65"/>
      <c r="J599" s="180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2:23">
      <c r="B600" s="83"/>
      <c r="C600" s="65"/>
      <c r="D600" s="65"/>
      <c r="E600" s="65"/>
      <c r="F600" s="242"/>
      <c r="G600" s="242"/>
      <c r="H600" s="65"/>
      <c r="I600" s="65"/>
      <c r="J600" s="180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2:23">
      <c r="B601" s="83"/>
      <c r="C601" s="65"/>
      <c r="D601" s="65"/>
      <c r="E601" s="65"/>
      <c r="F601" s="242"/>
      <c r="G601" s="242"/>
      <c r="H601" s="65"/>
      <c r="I601" s="65"/>
      <c r="J601" s="180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2:23">
      <c r="B602" s="83"/>
      <c r="C602" s="65"/>
      <c r="D602" s="65"/>
      <c r="E602" s="65"/>
      <c r="F602" s="242"/>
      <c r="G602" s="242"/>
      <c r="H602" s="65"/>
      <c r="I602" s="65"/>
      <c r="J602" s="180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2:23">
      <c r="B603" s="83"/>
      <c r="C603" s="65"/>
      <c r="D603" s="65"/>
      <c r="E603" s="65"/>
      <c r="F603" s="242"/>
      <c r="G603" s="242"/>
      <c r="H603" s="65"/>
      <c r="I603" s="65"/>
      <c r="J603" s="180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2:23">
      <c r="B604" s="83"/>
      <c r="C604" s="65"/>
      <c r="D604" s="65"/>
      <c r="E604" s="65"/>
      <c r="F604" s="242"/>
      <c r="G604" s="242"/>
      <c r="H604" s="65"/>
      <c r="I604" s="65"/>
      <c r="J604" s="180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2:23">
      <c r="B605" s="83"/>
      <c r="C605" s="65"/>
      <c r="D605" s="65"/>
      <c r="E605" s="65"/>
      <c r="F605" s="242"/>
      <c r="G605" s="242"/>
      <c r="H605" s="65"/>
      <c r="I605" s="65"/>
      <c r="J605" s="180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2:23">
      <c r="B606" s="83"/>
      <c r="C606" s="65"/>
      <c r="D606" s="65"/>
      <c r="E606" s="65"/>
      <c r="F606" s="242"/>
      <c r="G606" s="242"/>
      <c r="H606" s="65"/>
      <c r="I606" s="65"/>
      <c r="J606" s="180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2:23">
      <c r="B607" s="83"/>
      <c r="C607" s="65"/>
      <c r="D607" s="65"/>
      <c r="E607" s="65"/>
      <c r="F607" s="242"/>
      <c r="G607" s="242"/>
      <c r="H607" s="65"/>
      <c r="I607" s="65"/>
      <c r="J607" s="180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2:23">
      <c r="B608" s="83"/>
      <c r="C608" s="65"/>
      <c r="D608" s="65"/>
      <c r="E608" s="65"/>
      <c r="F608" s="242"/>
      <c r="G608" s="242"/>
      <c r="H608" s="65"/>
      <c r="I608" s="65"/>
      <c r="J608" s="180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2:23">
      <c r="B609" s="83"/>
      <c r="C609" s="65"/>
      <c r="D609" s="65"/>
      <c r="E609" s="65"/>
      <c r="F609" s="242"/>
      <c r="G609" s="242"/>
      <c r="H609" s="65"/>
      <c r="I609" s="65"/>
      <c r="J609" s="180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2:23">
      <c r="B610" s="83"/>
      <c r="C610" s="65"/>
      <c r="D610" s="65"/>
      <c r="E610" s="65"/>
      <c r="F610" s="242"/>
      <c r="G610" s="242"/>
      <c r="H610" s="65"/>
      <c r="I610" s="65"/>
      <c r="J610" s="180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2:23">
      <c r="B611" s="83"/>
      <c r="C611" s="65"/>
      <c r="D611" s="65"/>
      <c r="E611" s="65"/>
      <c r="F611" s="242"/>
      <c r="G611" s="242"/>
      <c r="H611" s="65"/>
      <c r="I611" s="65"/>
      <c r="J611" s="180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2:23">
      <c r="B612" s="83"/>
      <c r="C612" s="65"/>
      <c r="D612" s="65"/>
      <c r="E612" s="65"/>
      <c r="F612" s="242"/>
      <c r="G612" s="242"/>
      <c r="H612" s="65"/>
      <c r="I612" s="65"/>
      <c r="J612" s="180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2:23">
      <c r="B613" s="83"/>
      <c r="C613" s="65"/>
      <c r="D613" s="65"/>
      <c r="E613" s="65"/>
      <c r="F613" s="242"/>
      <c r="G613" s="242"/>
      <c r="H613" s="65"/>
      <c r="I613" s="65"/>
      <c r="J613" s="180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2:23">
      <c r="B614" s="83"/>
      <c r="C614" s="65"/>
      <c r="D614" s="65"/>
      <c r="E614" s="65"/>
      <c r="F614" s="242"/>
      <c r="G614" s="242"/>
      <c r="H614" s="65"/>
      <c r="I614" s="65"/>
      <c r="J614" s="180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2:23">
      <c r="B615" s="83"/>
      <c r="C615" s="65"/>
      <c r="D615" s="65"/>
      <c r="E615" s="65"/>
      <c r="F615" s="242"/>
      <c r="G615" s="242"/>
      <c r="H615" s="65"/>
      <c r="I615" s="65"/>
      <c r="J615" s="180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2:23">
      <c r="B616" s="83"/>
      <c r="C616" s="65"/>
      <c r="D616" s="65"/>
      <c r="E616" s="65"/>
      <c r="F616" s="242"/>
      <c r="G616" s="242"/>
      <c r="H616" s="65"/>
      <c r="I616" s="65"/>
      <c r="J616" s="180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2:23">
      <c r="B617" s="83"/>
      <c r="C617" s="65"/>
      <c r="D617" s="65"/>
      <c r="E617" s="65"/>
      <c r="F617" s="242"/>
      <c r="G617" s="242"/>
      <c r="H617" s="65"/>
      <c r="I617" s="65"/>
      <c r="J617" s="180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2:23">
      <c r="B618" s="83"/>
      <c r="C618" s="65"/>
      <c r="D618" s="65"/>
      <c r="E618" s="65"/>
      <c r="F618" s="242"/>
      <c r="G618" s="242"/>
      <c r="H618" s="65"/>
      <c r="I618" s="65"/>
      <c r="J618" s="180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2:23">
      <c r="B619" s="83"/>
      <c r="C619" s="65"/>
      <c r="D619" s="65"/>
      <c r="E619" s="65"/>
      <c r="F619" s="242"/>
      <c r="G619" s="242"/>
      <c r="H619" s="65"/>
      <c r="I619" s="65"/>
      <c r="J619" s="180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2:23">
      <c r="B620" s="83"/>
      <c r="C620" s="65"/>
      <c r="D620" s="65"/>
      <c r="E620" s="65"/>
      <c r="F620" s="242"/>
      <c r="G620" s="242"/>
      <c r="H620" s="65"/>
      <c r="I620" s="65"/>
      <c r="J620" s="180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2:23">
      <c r="B621" s="83"/>
      <c r="C621" s="65"/>
      <c r="D621" s="65"/>
      <c r="E621" s="65"/>
      <c r="F621" s="242"/>
      <c r="G621" s="242"/>
      <c r="H621" s="65"/>
      <c r="I621" s="65"/>
      <c r="J621" s="180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2:23">
      <c r="B622" s="83"/>
      <c r="C622" s="65"/>
      <c r="D622" s="65"/>
      <c r="E622" s="65"/>
      <c r="F622" s="242"/>
      <c r="G622" s="242"/>
      <c r="H622" s="65"/>
      <c r="I622" s="65"/>
      <c r="J622" s="180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2:23">
      <c r="B623" s="83"/>
      <c r="C623" s="65"/>
      <c r="D623" s="65"/>
      <c r="E623" s="65"/>
      <c r="F623" s="242"/>
      <c r="G623" s="242"/>
      <c r="H623" s="65"/>
      <c r="I623" s="65"/>
      <c r="J623" s="180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2:23">
      <c r="B624" s="83"/>
      <c r="C624" s="65"/>
      <c r="D624" s="65"/>
      <c r="E624" s="65"/>
      <c r="F624" s="242"/>
      <c r="G624" s="242"/>
      <c r="H624" s="65"/>
      <c r="I624" s="65"/>
      <c r="J624" s="180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2:23">
      <c r="B625" s="83"/>
      <c r="C625" s="65"/>
      <c r="D625" s="65"/>
      <c r="E625" s="65"/>
      <c r="F625" s="242"/>
      <c r="G625" s="242"/>
      <c r="H625" s="65"/>
      <c r="I625" s="65"/>
      <c r="J625" s="180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2:23">
      <c r="B626" s="83"/>
      <c r="C626" s="65"/>
      <c r="D626" s="65"/>
      <c r="E626" s="65"/>
      <c r="F626" s="242"/>
      <c r="G626" s="242"/>
      <c r="H626" s="65"/>
      <c r="I626" s="65"/>
      <c r="J626" s="180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2:23">
      <c r="B627" s="83"/>
      <c r="C627" s="65"/>
      <c r="D627" s="65"/>
      <c r="E627" s="65"/>
      <c r="F627" s="242"/>
      <c r="G627" s="242"/>
      <c r="H627" s="65"/>
      <c r="I627" s="65"/>
      <c r="J627" s="180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2:23">
      <c r="B628" s="83"/>
      <c r="C628" s="65"/>
      <c r="D628" s="65"/>
      <c r="E628" s="65"/>
      <c r="F628" s="242"/>
      <c r="G628" s="242"/>
      <c r="H628" s="65"/>
      <c r="I628" s="65"/>
      <c r="J628" s="180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2:23">
      <c r="B629" s="83"/>
      <c r="C629" s="65"/>
      <c r="D629" s="65"/>
      <c r="E629" s="65"/>
      <c r="F629" s="242"/>
      <c r="G629" s="242"/>
      <c r="H629" s="65"/>
      <c r="I629" s="65"/>
      <c r="J629" s="180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2:23">
      <c r="B630" s="83"/>
      <c r="C630" s="65"/>
      <c r="D630" s="65"/>
      <c r="E630" s="65"/>
      <c r="F630" s="242"/>
      <c r="G630" s="242"/>
      <c r="H630" s="65"/>
      <c r="I630" s="65"/>
      <c r="J630" s="180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2:23">
      <c r="B631" s="83"/>
      <c r="C631" s="65"/>
      <c r="D631" s="65"/>
      <c r="E631" s="65"/>
      <c r="F631" s="242"/>
      <c r="G631" s="242"/>
      <c r="H631" s="65"/>
      <c r="I631" s="65"/>
      <c r="J631" s="180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2:23">
      <c r="B632" s="83"/>
      <c r="C632" s="65"/>
      <c r="D632" s="65"/>
      <c r="E632" s="65"/>
      <c r="F632" s="242"/>
      <c r="G632" s="242"/>
      <c r="H632" s="65"/>
      <c r="I632" s="65"/>
      <c r="J632" s="180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2:23">
      <c r="B633" s="83"/>
      <c r="C633" s="65"/>
      <c r="D633" s="65"/>
      <c r="E633" s="65"/>
      <c r="F633" s="242"/>
      <c r="G633" s="242"/>
      <c r="H633" s="65"/>
      <c r="I633" s="65"/>
      <c r="J633" s="180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2:23">
      <c r="B634" s="83"/>
      <c r="C634" s="65"/>
      <c r="D634" s="65"/>
      <c r="E634" s="65"/>
      <c r="F634" s="242"/>
      <c r="G634" s="242"/>
      <c r="H634" s="65"/>
      <c r="I634" s="65"/>
      <c r="J634" s="180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2:23">
      <c r="B635" s="83"/>
      <c r="C635" s="65"/>
      <c r="D635" s="65"/>
      <c r="E635" s="65"/>
      <c r="F635" s="242"/>
      <c r="G635" s="242"/>
      <c r="H635" s="65"/>
      <c r="I635" s="65"/>
      <c r="J635" s="180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2:23">
      <c r="B636" s="83"/>
      <c r="C636" s="65"/>
      <c r="D636" s="65"/>
      <c r="E636" s="65"/>
      <c r="F636" s="242"/>
      <c r="G636" s="242"/>
      <c r="H636" s="65"/>
      <c r="I636" s="65"/>
      <c r="J636" s="180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2:23">
      <c r="B637" s="83"/>
      <c r="C637" s="65"/>
      <c r="D637" s="65"/>
      <c r="E637" s="65"/>
      <c r="F637" s="242"/>
      <c r="G637" s="242"/>
      <c r="H637" s="65"/>
      <c r="I637" s="65"/>
      <c r="J637" s="180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2:23">
      <c r="B638" s="83"/>
      <c r="C638" s="65"/>
      <c r="D638" s="65"/>
      <c r="E638" s="65"/>
      <c r="F638" s="242"/>
      <c r="G638" s="242"/>
      <c r="H638" s="65"/>
      <c r="I638" s="65"/>
      <c r="J638" s="180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2:23">
      <c r="B639" s="83"/>
      <c r="C639" s="65"/>
      <c r="D639" s="65"/>
      <c r="E639" s="65"/>
      <c r="F639" s="242"/>
      <c r="G639" s="242"/>
      <c r="H639" s="65"/>
      <c r="I639" s="65"/>
      <c r="J639" s="180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2:23">
      <c r="B640" s="83"/>
      <c r="C640" s="65"/>
      <c r="D640" s="65"/>
      <c r="E640" s="65"/>
      <c r="F640" s="242"/>
      <c r="G640" s="242"/>
      <c r="H640" s="65"/>
      <c r="I640" s="65"/>
      <c r="J640" s="180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2:23">
      <c r="B641" s="83"/>
      <c r="C641" s="65"/>
      <c r="D641" s="65"/>
      <c r="E641" s="65"/>
      <c r="F641" s="242"/>
      <c r="G641" s="242"/>
      <c r="H641" s="65"/>
      <c r="I641" s="65"/>
      <c r="J641" s="180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2:23">
      <c r="B642" s="83"/>
      <c r="C642" s="65"/>
      <c r="D642" s="65"/>
      <c r="E642" s="65"/>
      <c r="F642" s="242"/>
      <c r="G642" s="242"/>
      <c r="H642" s="65"/>
      <c r="I642" s="65"/>
      <c r="J642" s="180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2:23">
      <c r="B643" s="83"/>
      <c r="C643" s="65"/>
      <c r="D643" s="65"/>
      <c r="E643" s="65"/>
      <c r="F643" s="242"/>
      <c r="G643" s="242"/>
      <c r="H643" s="65"/>
      <c r="I643" s="65"/>
      <c r="J643" s="180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2:23">
      <c r="B644" s="83"/>
      <c r="C644" s="65"/>
      <c r="D644" s="65"/>
      <c r="E644" s="65"/>
      <c r="F644" s="242"/>
      <c r="G644" s="242"/>
      <c r="H644" s="65"/>
      <c r="I644" s="65"/>
      <c r="J644" s="180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2:23">
      <c r="B645" s="83"/>
      <c r="C645" s="65"/>
      <c r="D645" s="65"/>
      <c r="E645" s="65"/>
      <c r="F645" s="242"/>
      <c r="G645" s="242"/>
      <c r="H645" s="65"/>
      <c r="I645" s="65"/>
      <c r="J645" s="180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2:23">
      <c r="B646" s="83"/>
      <c r="C646" s="65"/>
      <c r="D646" s="65"/>
      <c r="E646" s="65"/>
      <c r="F646" s="242"/>
      <c r="G646" s="242"/>
      <c r="H646" s="65"/>
      <c r="I646" s="65"/>
      <c r="J646" s="180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2:23">
      <c r="B647" s="83"/>
      <c r="C647" s="65"/>
      <c r="D647" s="65"/>
      <c r="E647" s="65"/>
      <c r="F647" s="242"/>
      <c r="G647" s="242"/>
      <c r="H647" s="65"/>
      <c r="I647" s="65"/>
      <c r="J647" s="180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2:23">
      <c r="B648" s="83"/>
      <c r="C648" s="65"/>
      <c r="D648" s="65"/>
      <c r="E648" s="65"/>
      <c r="F648" s="242"/>
      <c r="G648" s="242"/>
      <c r="H648" s="65"/>
      <c r="I648" s="65"/>
      <c r="J648" s="180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2:23">
      <c r="B649" s="83"/>
      <c r="C649" s="65"/>
      <c r="D649" s="65"/>
      <c r="E649" s="65"/>
      <c r="F649" s="242"/>
      <c r="G649" s="242"/>
      <c r="H649" s="65"/>
      <c r="I649" s="65"/>
      <c r="J649" s="180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2:23">
      <c r="B650" s="83"/>
      <c r="C650" s="65"/>
      <c r="D650" s="65"/>
      <c r="E650" s="65"/>
      <c r="F650" s="242"/>
      <c r="G650" s="242"/>
      <c r="H650" s="65"/>
      <c r="I650" s="65"/>
      <c r="J650" s="180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2:23">
      <c r="B651" s="83"/>
      <c r="C651" s="65"/>
      <c r="D651" s="65"/>
      <c r="E651" s="65"/>
      <c r="F651" s="242"/>
      <c r="G651" s="242"/>
      <c r="H651" s="65"/>
      <c r="I651" s="65"/>
      <c r="J651" s="180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2:23">
      <c r="B652" s="83"/>
      <c r="C652" s="65"/>
      <c r="D652" s="65"/>
      <c r="E652" s="65"/>
      <c r="F652" s="242"/>
      <c r="G652" s="242"/>
      <c r="H652" s="65"/>
      <c r="I652" s="65"/>
      <c r="J652" s="180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2:23">
      <c r="B653" s="83"/>
      <c r="C653" s="65"/>
      <c r="D653" s="65"/>
      <c r="E653" s="65"/>
      <c r="F653" s="242"/>
      <c r="G653" s="242"/>
      <c r="H653" s="65"/>
      <c r="I653" s="65"/>
      <c r="J653" s="180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2:23">
      <c r="B654" s="83"/>
      <c r="C654" s="65"/>
      <c r="D654" s="65"/>
      <c r="E654" s="65"/>
      <c r="F654" s="242"/>
      <c r="G654" s="242"/>
      <c r="H654" s="65"/>
      <c r="I654" s="65"/>
      <c r="J654" s="180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2:23">
      <c r="B655" s="83"/>
      <c r="C655" s="65"/>
      <c r="D655" s="65"/>
      <c r="E655" s="65"/>
      <c r="F655" s="242"/>
      <c r="G655" s="242"/>
      <c r="H655" s="65"/>
      <c r="I655" s="65"/>
      <c r="J655" s="180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2:23">
      <c r="B656" s="83"/>
      <c r="C656" s="65"/>
      <c r="D656" s="65"/>
      <c r="E656" s="65"/>
      <c r="F656" s="242"/>
      <c r="G656" s="242"/>
      <c r="H656" s="65"/>
      <c r="I656" s="65"/>
      <c r="J656" s="180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2:23">
      <c r="B657" s="83"/>
      <c r="C657" s="65"/>
      <c r="D657" s="65"/>
      <c r="E657" s="65"/>
      <c r="F657" s="242"/>
      <c r="G657" s="242"/>
      <c r="H657" s="65"/>
      <c r="I657" s="65"/>
      <c r="J657" s="180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2:23">
      <c r="B658" s="83"/>
      <c r="C658" s="65"/>
      <c r="D658" s="65"/>
      <c r="E658" s="65"/>
      <c r="F658" s="242"/>
      <c r="G658" s="242"/>
      <c r="H658" s="65"/>
      <c r="I658" s="65"/>
      <c r="J658" s="180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2:23">
      <c r="B659" s="83"/>
      <c r="C659" s="65"/>
      <c r="D659" s="65"/>
      <c r="E659" s="65"/>
      <c r="F659" s="242"/>
      <c r="G659" s="242"/>
      <c r="H659" s="65"/>
      <c r="I659" s="65"/>
      <c r="J659" s="180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2:23">
      <c r="B660" s="83"/>
      <c r="C660" s="65"/>
      <c r="D660" s="65"/>
      <c r="E660" s="65"/>
      <c r="F660" s="242"/>
      <c r="G660" s="242"/>
      <c r="H660" s="65"/>
      <c r="I660" s="65"/>
      <c r="J660" s="180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2:23">
      <c r="B661" s="83"/>
      <c r="C661" s="65"/>
      <c r="D661" s="65"/>
      <c r="E661" s="65"/>
      <c r="F661" s="242"/>
      <c r="G661" s="242"/>
      <c r="H661" s="65"/>
      <c r="I661" s="65"/>
      <c r="J661" s="180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2:23">
      <c r="B662" s="83"/>
      <c r="C662" s="65"/>
      <c r="D662" s="65"/>
      <c r="E662" s="65"/>
      <c r="F662" s="242"/>
      <c r="G662" s="242"/>
      <c r="H662" s="65"/>
      <c r="I662" s="65"/>
      <c r="J662" s="180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2:23">
      <c r="B663" s="83"/>
      <c r="C663" s="65"/>
      <c r="D663" s="65"/>
      <c r="E663" s="65"/>
      <c r="F663" s="242"/>
      <c r="G663" s="242"/>
      <c r="H663" s="65"/>
      <c r="I663" s="65"/>
      <c r="J663" s="180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2:23">
      <c r="B664" s="83"/>
      <c r="C664" s="65"/>
      <c r="D664" s="65"/>
      <c r="E664" s="65"/>
      <c r="F664" s="242"/>
      <c r="G664" s="242"/>
      <c r="H664" s="65"/>
      <c r="I664" s="65"/>
      <c r="J664" s="180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2:23">
      <c r="B665" s="83"/>
      <c r="C665" s="65"/>
      <c r="D665" s="65"/>
      <c r="E665" s="65"/>
      <c r="F665" s="242"/>
      <c r="G665" s="242"/>
      <c r="H665" s="65"/>
      <c r="I665" s="65"/>
      <c r="J665" s="180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2:23">
      <c r="B666" s="83"/>
      <c r="C666" s="65"/>
      <c r="D666" s="65"/>
      <c r="E666" s="65"/>
      <c r="F666" s="242"/>
      <c r="G666" s="242"/>
      <c r="H666" s="65"/>
      <c r="I666" s="65"/>
      <c r="J666" s="180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2:23">
      <c r="B667" s="83"/>
      <c r="C667" s="65"/>
      <c r="D667" s="65"/>
      <c r="E667" s="65"/>
      <c r="F667" s="242"/>
      <c r="G667" s="242"/>
      <c r="H667" s="65"/>
      <c r="I667" s="65"/>
      <c r="J667" s="180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2:23">
      <c r="B668" s="83"/>
      <c r="C668" s="65"/>
      <c r="D668" s="65"/>
      <c r="E668" s="65"/>
      <c r="F668" s="242"/>
      <c r="G668" s="242"/>
      <c r="H668" s="65"/>
      <c r="I668" s="65"/>
      <c r="J668" s="180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2:23">
      <c r="B669" s="83"/>
      <c r="C669" s="65"/>
      <c r="D669" s="65"/>
      <c r="E669" s="65"/>
      <c r="F669" s="242"/>
      <c r="G669" s="242"/>
      <c r="H669" s="65"/>
      <c r="I669" s="65"/>
      <c r="J669" s="180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2:23">
      <c r="B670" s="83"/>
      <c r="C670" s="65"/>
      <c r="D670" s="65"/>
      <c r="E670" s="65"/>
      <c r="F670" s="242"/>
      <c r="G670" s="242"/>
      <c r="H670" s="65"/>
      <c r="I670" s="65"/>
      <c r="J670" s="180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2:23">
      <c r="B671" s="83"/>
      <c r="C671" s="65"/>
      <c r="D671" s="65"/>
      <c r="E671" s="65"/>
      <c r="F671" s="242"/>
      <c r="G671" s="242"/>
      <c r="H671" s="65"/>
      <c r="I671" s="65"/>
      <c r="J671" s="180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2:23">
      <c r="B672" s="83"/>
      <c r="C672" s="65"/>
      <c r="D672" s="65"/>
      <c r="E672" s="65"/>
      <c r="F672" s="242"/>
      <c r="G672" s="242"/>
      <c r="H672" s="65"/>
      <c r="I672" s="65"/>
      <c r="J672" s="180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2:23">
      <c r="B673" s="83"/>
      <c r="C673" s="65"/>
      <c r="D673" s="65"/>
      <c r="E673" s="65"/>
      <c r="F673" s="242"/>
      <c r="G673" s="242"/>
      <c r="H673" s="65"/>
      <c r="I673" s="65"/>
      <c r="J673" s="180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2:23">
      <c r="B674" s="83"/>
      <c r="C674" s="65"/>
      <c r="D674" s="65"/>
      <c r="E674" s="65"/>
      <c r="F674" s="242"/>
      <c r="G674" s="242"/>
      <c r="H674" s="65"/>
      <c r="I674" s="65"/>
      <c r="J674" s="180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2:23">
      <c r="B675" s="83"/>
      <c r="C675" s="65"/>
      <c r="D675" s="65"/>
      <c r="E675" s="65"/>
      <c r="F675" s="242"/>
      <c r="G675" s="242"/>
      <c r="H675" s="65"/>
      <c r="I675" s="65"/>
      <c r="J675" s="180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2:23">
      <c r="B676" s="83"/>
      <c r="C676" s="65"/>
      <c r="D676" s="65"/>
      <c r="E676" s="65"/>
      <c r="F676" s="242"/>
      <c r="G676" s="242"/>
      <c r="H676" s="65"/>
      <c r="I676" s="65"/>
      <c r="J676" s="180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2:23">
      <c r="B677" s="83"/>
      <c r="C677" s="65"/>
      <c r="D677" s="65"/>
      <c r="E677" s="65"/>
      <c r="F677" s="242"/>
      <c r="G677" s="242"/>
      <c r="H677" s="65"/>
      <c r="I677" s="65"/>
      <c r="J677" s="180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2:23">
      <c r="B678" s="83"/>
      <c r="C678" s="65"/>
      <c r="D678" s="65"/>
      <c r="E678" s="65"/>
      <c r="F678" s="242"/>
      <c r="G678" s="242"/>
      <c r="H678" s="65"/>
      <c r="I678" s="65"/>
      <c r="J678" s="180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2:23">
      <c r="B679" s="83"/>
      <c r="C679" s="65"/>
      <c r="D679" s="65"/>
      <c r="E679" s="65"/>
      <c r="F679" s="242"/>
      <c r="G679" s="242"/>
      <c r="H679" s="65"/>
      <c r="I679" s="65"/>
      <c r="J679" s="180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2:23">
      <c r="B680" s="83"/>
      <c r="C680" s="65"/>
      <c r="D680" s="65"/>
      <c r="E680" s="65"/>
      <c r="F680" s="242"/>
      <c r="G680" s="242"/>
      <c r="H680" s="65"/>
      <c r="I680" s="65"/>
      <c r="J680" s="180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2:23">
      <c r="B681" s="83"/>
      <c r="C681" s="65"/>
      <c r="D681" s="65"/>
      <c r="E681" s="65"/>
      <c r="F681" s="242"/>
      <c r="G681" s="242"/>
      <c r="H681" s="65"/>
      <c r="I681" s="65"/>
      <c r="J681" s="180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2:23">
      <c r="B682" s="83"/>
      <c r="C682" s="65"/>
      <c r="D682" s="65"/>
      <c r="E682" s="65"/>
      <c r="F682" s="242"/>
      <c r="G682" s="242"/>
      <c r="H682" s="65"/>
      <c r="I682" s="65"/>
      <c r="J682" s="180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2:23">
      <c r="B683" s="83"/>
      <c r="C683" s="65"/>
      <c r="D683" s="65"/>
      <c r="E683" s="65"/>
      <c r="F683" s="242"/>
      <c r="G683" s="242"/>
      <c r="H683" s="65"/>
      <c r="I683" s="65"/>
      <c r="J683" s="180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2:23">
      <c r="B684" s="83"/>
      <c r="C684" s="65"/>
      <c r="D684" s="65"/>
      <c r="E684" s="65"/>
      <c r="F684" s="242"/>
      <c r="G684" s="242"/>
      <c r="H684" s="65"/>
      <c r="I684" s="65"/>
      <c r="J684" s="180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2:23">
      <c r="B685" s="83"/>
      <c r="C685" s="65"/>
      <c r="D685" s="65"/>
      <c r="E685" s="65"/>
      <c r="F685" s="242"/>
      <c r="G685" s="242"/>
      <c r="H685" s="65"/>
      <c r="I685" s="65"/>
      <c r="J685" s="180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2:23">
      <c r="B686" s="83"/>
      <c r="C686" s="65"/>
      <c r="D686" s="65"/>
      <c r="E686" s="65"/>
      <c r="F686" s="242"/>
      <c r="G686" s="242"/>
      <c r="H686" s="65"/>
      <c r="I686" s="65"/>
      <c r="J686" s="180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2:23">
      <c r="B687" s="83"/>
      <c r="C687" s="65"/>
      <c r="D687" s="65"/>
      <c r="E687" s="65"/>
      <c r="F687" s="242"/>
      <c r="G687" s="242"/>
      <c r="H687" s="65"/>
      <c r="I687" s="65"/>
      <c r="J687" s="180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2:23">
      <c r="B688" s="83"/>
      <c r="C688" s="65"/>
      <c r="D688" s="65"/>
      <c r="E688" s="65"/>
      <c r="F688" s="242"/>
      <c r="G688" s="242"/>
      <c r="H688" s="65"/>
      <c r="I688" s="65"/>
      <c r="J688" s="180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2:23">
      <c r="B689" s="83"/>
      <c r="C689" s="65"/>
      <c r="D689" s="65"/>
      <c r="E689" s="65"/>
      <c r="F689" s="242"/>
      <c r="G689" s="242"/>
      <c r="H689" s="65"/>
      <c r="I689" s="65"/>
      <c r="J689" s="180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2:23">
      <c r="B690" s="83"/>
      <c r="C690" s="65"/>
      <c r="D690" s="65"/>
      <c r="E690" s="65"/>
      <c r="F690" s="242"/>
      <c r="G690" s="242"/>
      <c r="H690" s="65"/>
      <c r="I690" s="65"/>
      <c r="J690" s="180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2:23">
      <c r="B691" s="83"/>
      <c r="C691" s="65"/>
      <c r="D691" s="65"/>
      <c r="E691" s="65"/>
      <c r="F691" s="242"/>
      <c r="G691" s="242"/>
      <c r="H691" s="65"/>
      <c r="I691" s="65"/>
      <c r="J691" s="180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2:23">
      <c r="B692" s="83"/>
      <c r="C692" s="65"/>
      <c r="D692" s="65"/>
      <c r="E692" s="65"/>
      <c r="F692" s="242"/>
      <c r="G692" s="242"/>
      <c r="H692" s="65"/>
      <c r="I692" s="65"/>
      <c r="J692" s="180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2:23">
      <c r="B693" s="83"/>
      <c r="C693" s="65"/>
      <c r="D693" s="65"/>
      <c r="E693" s="65"/>
      <c r="F693" s="242"/>
      <c r="G693" s="242"/>
      <c r="H693" s="65"/>
      <c r="I693" s="65"/>
      <c r="J693" s="180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2:23">
      <c r="B694" s="83"/>
      <c r="C694" s="65"/>
      <c r="D694" s="65"/>
      <c r="E694" s="65"/>
      <c r="F694" s="242"/>
      <c r="G694" s="242"/>
      <c r="H694" s="65"/>
      <c r="I694" s="65"/>
      <c r="J694" s="180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2:23">
      <c r="B695" s="83"/>
      <c r="C695" s="65"/>
      <c r="D695" s="65"/>
      <c r="E695" s="65"/>
      <c r="F695" s="242"/>
      <c r="G695" s="242"/>
      <c r="H695" s="65"/>
      <c r="I695" s="65"/>
      <c r="J695" s="180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2:23">
      <c r="B696" s="83"/>
      <c r="C696" s="65"/>
      <c r="D696" s="65"/>
      <c r="E696" s="65"/>
      <c r="F696" s="242"/>
      <c r="G696" s="242"/>
      <c r="H696" s="65"/>
      <c r="I696" s="65"/>
      <c r="J696" s="180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2:23">
      <c r="B697" s="83"/>
      <c r="C697" s="65"/>
      <c r="D697" s="65"/>
      <c r="E697" s="65"/>
      <c r="F697" s="242"/>
      <c r="G697" s="242"/>
      <c r="H697" s="65"/>
      <c r="I697" s="65"/>
      <c r="J697" s="180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2:23">
      <c r="B698" s="83"/>
      <c r="C698" s="65"/>
      <c r="D698" s="65"/>
      <c r="E698" s="65"/>
      <c r="F698" s="242"/>
      <c r="G698" s="242"/>
      <c r="H698" s="65"/>
      <c r="I698" s="65"/>
      <c r="J698" s="180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2:23">
      <c r="B699" s="83"/>
      <c r="C699" s="65"/>
      <c r="D699" s="65"/>
      <c r="E699" s="65"/>
      <c r="F699" s="242"/>
      <c r="G699" s="242"/>
      <c r="H699" s="65"/>
      <c r="I699" s="65"/>
      <c r="J699" s="180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2:23">
      <c r="B700" s="83"/>
      <c r="C700" s="65"/>
      <c r="D700" s="65"/>
      <c r="E700" s="65"/>
      <c r="F700" s="242"/>
      <c r="G700" s="242"/>
      <c r="H700" s="65"/>
      <c r="I700" s="65"/>
      <c r="J700" s="180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2:23">
      <c r="B701" s="83"/>
      <c r="C701" s="65"/>
      <c r="D701" s="65"/>
      <c r="E701" s="65"/>
      <c r="F701" s="242"/>
      <c r="G701" s="242"/>
      <c r="H701" s="65"/>
      <c r="I701" s="65"/>
      <c r="J701" s="180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2:23">
      <c r="B702" s="83"/>
      <c r="C702" s="65"/>
      <c r="D702" s="65"/>
      <c r="E702" s="65"/>
      <c r="F702" s="242"/>
      <c r="G702" s="242"/>
      <c r="H702" s="65"/>
      <c r="I702" s="65"/>
      <c r="J702" s="180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2:23">
      <c r="B703" s="83"/>
      <c r="C703" s="65"/>
      <c r="D703" s="65"/>
      <c r="E703" s="65"/>
      <c r="F703" s="242"/>
      <c r="G703" s="242"/>
      <c r="H703" s="65"/>
      <c r="I703" s="65"/>
      <c r="J703" s="180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2:23">
      <c r="B704" s="83"/>
      <c r="C704" s="65"/>
      <c r="D704" s="65"/>
      <c r="E704" s="65"/>
      <c r="F704" s="242"/>
      <c r="G704" s="242"/>
      <c r="H704" s="65"/>
      <c r="I704" s="65"/>
      <c r="J704" s="180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2:23">
      <c r="B705" s="83"/>
      <c r="C705" s="65"/>
      <c r="D705" s="65"/>
      <c r="E705" s="65"/>
      <c r="F705" s="242"/>
      <c r="G705" s="242"/>
      <c r="H705" s="65"/>
      <c r="I705" s="65"/>
      <c r="J705" s="180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2:23">
      <c r="B706" s="83"/>
      <c r="C706" s="65"/>
      <c r="D706" s="65"/>
      <c r="E706" s="65"/>
      <c r="F706" s="242"/>
      <c r="G706" s="242"/>
      <c r="H706" s="65"/>
      <c r="I706" s="65"/>
      <c r="J706" s="180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2:23">
      <c r="B707" s="83"/>
      <c r="C707" s="65"/>
      <c r="D707" s="65"/>
      <c r="E707" s="65"/>
      <c r="F707" s="242"/>
      <c r="G707" s="242"/>
      <c r="H707" s="65"/>
      <c r="I707" s="65"/>
      <c r="J707" s="180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2:23">
      <c r="B708" s="83"/>
      <c r="C708" s="65"/>
      <c r="D708" s="65"/>
      <c r="E708" s="65"/>
      <c r="F708" s="242"/>
      <c r="G708" s="242"/>
      <c r="H708" s="65"/>
      <c r="I708" s="65"/>
      <c r="J708" s="180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2:23">
      <c r="B709" s="83"/>
      <c r="C709" s="65"/>
      <c r="D709" s="65"/>
      <c r="E709" s="65"/>
      <c r="F709" s="242"/>
      <c r="G709" s="242"/>
      <c r="H709" s="65"/>
      <c r="I709" s="65"/>
      <c r="J709" s="180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2:23">
      <c r="B710" s="83"/>
      <c r="C710" s="65"/>
      <c r="D710" s="65"/>
      <c r="E710" s="65"/>
      <c r="F710" s="242"/>
      <c r="G710" s="242"/>
      <c r="H710" s="65"/>
      <c r="I710" s="65"/>
      <c r="J710" s="180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2:23">
      <c r="B711" s="83"/>
      <c r="C711" s="65"/>
      <c r="D711" s="65"/>
      <c r="E711" s="65"/>
      <c r="F711" s="242"/>
      <c r="G711" s="242"/>
      <c r="H711" s="65"/>
      <c r="I711" s="65"/>
      <c r="J711" s="180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2:23">
      <c r="B712" s="83"/>
      <c r="C712" s="65"/>
      <c r="D712" s="65"/>
      <c r="E712" s="65"/>
      <c r="F712" s="242"/>
      <c r="G712" s="242"/>
      <c r="H712" s="65"/>
      <c r="I712" s="65"/>
      <c r="J712" s="180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2:23">
      <c r="B713" s="83"/>
      <c r="C713" s="65"/>
      <c r="D713" s="65"/>
      <c r="E713" s="65"/>
      <c r="F713" s="242"/>
      <c r="G713" s="242"/>
      <c r="H713" s="65"/>
      <c r="I713" s="65"/>
      <c r="J713" s="180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2:23">
      <c r="B714" s="83"/>
      <c r="C714" s="65"/>
      <c r="D714" s="65"/>
      <c r="E714" s="65"/>
      <c r="F714" s="242"/>
      <c r="G714" s="242"/>
      <c r="H714" s="65"/>
      <c r="I714" s="65"/>
      <c r="J714" s="180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2:23">
      <c r="B715" s="83"/>
      <c r="C715" s="65"/>
      <c r="D715" s="65"/>
      <c r="E715" s="65"/>
      <c r="F715" s="242"/>
      <c r="G715" s="242"/>
      <c r="H715" s="65"/>
      <c r="I715" s="65"/>
      <c r="J715" s="180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2:23">
      <c r="B716" s="83"/>
      <c r="C716" s="65"/>
      <c r="D716" s="65"/>
      <c r="E716" s="65"/>
      <c r="F716" s="242"/>
      <c r="G716" s="242"/>
      <c r="H716" s="65"/>
      <c r="I716" s="65"/>
      <c r="J716" s="180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2:23">
      <c r="B717" s="83"/>
      <c r="C717" s="65"/>
      <c r="D717" s="65"/>
      <c r="E717" s="65"/>
      <c r="F717" s="242"/>
      <c r="G717" s="242"/>
      <c r="H717" s="65"/>
      <c r="I717" s="65"/>
      <c r="J717" s="180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2:23">
      <c r="B718" s="83"/>
      <c r="C718" s="65"/>
      <c r="D718" s="65"/>
      <c r="E718" s="65"/>
      <c r="F718" s="242"/>
      <c r="G718" s="242"/>
      <c r="H718" s="65"/>
      <c r="I718" s="65"/>
      <c r="J718" s="180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2:23">
      <c r="B719" s="83"/>
      <c r="C719" s="65"/>
      <c r="D719" s="65"/>
      <c r="E719" s="65"/>
      <c r="F719" s="242"/>
      <c r="G719" s="242"/>
      <c r="H719" s="65"/>
      <c r="I719" s="65"/>
      <c r="J719" s="180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2:23">
      <c r="B720" s="83"/>
      <c r="C720" s="65"/>
      <c r="D720" s="65"/>
      <c r="E720" s="65"/>
      <c r="F720" s="242"/>
      <c r="G720" s="242"/>
      <c r="H720" s="65"/>
      <c r="I720" s="65"/>
      <c r="J720" s="180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2:23">
      <c r="B721" s="83"/>
      <c r="C721" s="65"/>
      <c r="D721" s="65"/>
      <c r="E721" s="65"/>
      <c r="F721" s="242"/>
      <c r="G721" s="242"/>
      <c r="H721" s="65"/>
      <c r="I721" s="65"/>
      <c r="J721" s="180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2:23">
      <c r="B722" s="83"/>
      <c r="C722" s="65"/>
      <c r="D722" s="65"/>
      <c r="E722" s="65"/>
      <c r="F722" s="242"/>
      <c r="G722" s="242"/>
      <c r="H722" s="65"/>
      <c r="I722" s="65"/>
      <c r="J722" s="180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2:23">
      <c r="B723" s="83"/>
      <c r="C723" s="65"/>
      <c r="D723" s="65"/>
      <c r="E723" s="65"/>
      <c r="F723" s="242"/>
      <c r="G723" s="242"/>
      <c r="H723" s="65"/>
      <c r="I723" s="65"/>
      <c r="J723" s="180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2:23">
      <c r="B724" s="83"/>
      <c r="C724" s="65"/>
      <c r="D724" s="65"/>
      <c r="E724" s="65"/>
      <c r="F724" s="242"/>
      <c r="G724" s="242"/>
      <c r="H724" s="65"/>
      <c r="I724" s="65"/>
      <c r="J724" s="180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2:23">
      <c r="B725" s="83"/>
      <c r="C725" s="65"/>
      <c r="D725" s="65"/>
      <c r="E725" s="65"/>
      <c r="F725" s="242"/>
      <c r="G725" s="242"/>
      <c r="H725" s="65"/>
      <c r="I725" s="65"/>
      <c r="J725" s="180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2:23">
      <c r="B726" s="83"/>
      <c r="C726" s="65"/>
      <c r="D726" s="65"/>
      <c r="E726" s="65"/>
      <c r="F726" s="242"/>
      <c r="G726" s="242"/>
      <c r="H726" s="65"/>
      <c r="I726" s="65"/>
      <c r="J726" s="180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2:23">
      <c r="B727" s="83"/>
      <c r="C727" s="65"/>
      <c r="D727" s="65"/>
      <c r="E727" s="65"/>
      <c r="F727" s="242"/>
      <c r="G727" s="242"/>
      <c r="H727" s="65"/>
      <c r="I727" s="65"/>
      <c r="J727" s="180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2:23">
      <c r="B728" s="83"/>
      <c r="C728" s="65"/>
      <c r="D728" s="65"/>
      <c r="E728" s="65"/>
      <c r="F728" s="242"/>
      <c r="G728" s="242"/>
      <c r="H728" s="65"/>
      <c r="I728" s="65"/>
      <c r="J728" s="180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2:23">
      <c r="B729" s="83"/>
      <c r="C729" s="65"/>
      <c r="D729" s="65"/>
      <c r="E729" s="65"/>
      <c r="F729" s="242"/>
      <c r="G729" s="242"/>
      <c r="H729" s="65"/>
      <c r="I729" s="65"/>
      <c r="J729" s="180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2:23">
      <c r="B730" s="83"/>
      <c r="C730" s="65"/>
      <c r="D730" s="65"/>
      <c r="E730" s="65"/>
      <c r="F730" s="242"/>
      <c r="G730" s="242"/>
      <c r="H730" s="65"/>
      <c r="I730" s="65"/>
      <c r="J730" s="180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2:23">
      <c r="B731" s="83"/>
      <c r="C731" s="65"/>
      <c r="D731" s="65"/>
      <c r="E731" s="65"/>
      <c r="F731" s="242"/>
      <c r="G731" s="242"/>
      <c r="H731" s="65"/>
      <c r="I731" s="65"/>
      <c r="J731" s="180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2:23">
      <c r="B732" s="83"/>
      <c r="C732" s="65"/>
      <c r="D732" s="65"/>
      <c r="E732" s="65"/>
      <c r="F732" s="242"/>
      <c r="G732" s="242"/>
      <c r="H732" s="65"/>
      <c r="I732" s="65"/>
      <c r="J732" s="180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2:23">
      <c r="B733" s="83"/>
      <c r="C733" s="65"/>
      <c r="D733" s="65"/>
      <c r="E733" s="65"/>
      <c r="F733" s="242"/>
      <c r="G733" s="242"/>
      <c r="H733" s="65"/>
      <c r="I733" s="65"/>
      <c r="J733" s="180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2:23">
      <c r="B734" s="83"/>
      <c r="C734" s="65"/>
      <c r="D734" s="65"/>
      <c r="E734" s="65"/>
      <c r="F734" s="242"/>
      <c r="G734" s="242"/>
      <c r="H734" s="65"/>
      <c r="I734" s="65"/>
      <c r="J734" s="180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2:23">
      <c r="B735" s="83"/>
      <c r="C735" s="65"/>
      <c r="D735" s="65"/>
      <c r="E735" s="65"/>
      <c r="F735" s="242"/>
      <c r="G735" s="242"/>
      <c r="H735" s="65"/>
      <c r="I735" s="65"/>
      <c r="J735" s="180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2:23">
      <c r="B736" s="83"/>
      <c r="C736" s="65"/>
      <c r="D736" s="65"/>
      <c r="E736" s="65"/>
      <c r="F736" s="242"/>
      <c r="G736" s="242"/>
      <c r="H736" s="65"/>
      <c r="I736" s="65"/>
      <c r="J736" s="180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2:23">
      <c r="B737" s="83"/>
      <c r="C737" s="65"/>
      <c r="D737" s="65"/>
      <c r="E737" s="65"/>
      <c r="F737" s="242"/>
      <c r="G737" s="242"/>
      <c r="H737" s="65"/>
      <c r="I737" s="65"/>
      <c r="J737" s="180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2:23">
      <c r="B738" s="83"/>
      <c r="C738" s="65"/>
      <c r="D738" s="65"/>
      <c r="E738" s="65"/>
      <c r="F738" s="242"/>
      <c r="G738" s="242"/>
      <c r="H738" s="65"/>
      <c r="I738" s="65"/>
      <c r="J738" s="180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2:23">
      <c r="B739" s="83"/>
      <c r="C739" s="65"/>
      <c r="D739" s="65"/>
      <c r="E739" s="65"/>
      <c r="F739" s="242"/>
      <c r="G739" s="242"/>
      <c r="H739" s="65"/>
      <c r="I739" s="65"/>
      <c r="J739" s="180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2:23">
      <c r="B740" s="83"/>
      <c r="C740" s="65"/>
      <c r="D740" s="65"/>
      <c r="E740" s="65"/>
      <c r="F740" s="242"/>
      <c r="G740" s="242"/>
      <c r="H740" s="65"/>
      <c r="I740" s="65"/>
      <c r="J740" s="180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2:23">
      <c r="B741" s="83"/>
      <c r="C741" s="65"/>
      <c r="D741" s="65"/>
      <c r="E741" s="65"/>
      <c r="F741" s="242"/>
      <c r="G741" s="242"/>
      <c r="H741" s="65"/>
      <c r="I741" s="65"/>
      <c r="J741" s="180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2:23">
      <c r="B742" s="83"/>
      <c r="C742" s="65"/>
      <c r="D742" s="65"/>
      <c r="E742" s="65"/>
      <c r="F742" s="242"/>
      <c r="G742" s="242"/>
      <c r="H742" s="65"/>
      <c r="I742" s="65"/>
      <c r="J742" s="180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2:23">
      <c r="B743" s="83"/>
      <c r="C743" s="65"/>
      <c r="D743" s="65"/>
      <c r="E743" s="65"/>
      <c r="F743" s="242"/>
      <c r="G743" s="242"/>
      <c r="H743" s="65"/>
      <c r="I743" s="65"/>
      <c r="J743" s="180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2:23">
      <c r="B744" s="83"/>
      <c r="C744" s="65"/>
      <c r="D744" s="65"/>
      <c r="E744" s="65"/>
      <c r="F744" s="242"/>
      <c r="G744" s="242"/>
      <c r="H744" s="65"/>
      <c r="I744" s="65"/>
      <c r="J744" s="180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2:23">
      <c r="B745" s="83"/>
      <c r="C745" s="65"/>
      <c r="D745" s="65"/>
      <c r="E745" s="65"/>
      <c r="F745" s="242"/>
      <c r="G745" s="242"/>
      <c r="H745" s="65"/>
      <c r="I745" s="65"/>
      <c r="J745" s="180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2:23">
      <c r="B746" s="83"/>
      <c r="C746" s="65"/>
      <c r="D746" s="65"/>
      <c r="E746" s="65"/>
      <c r="F746" s="242"/>
      <c r="G746" s="242"/>
      <c r="H746" s="65"/>
      <c r="I746" s="65"/>
      <c r="J746" s="180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2:23">
      <c r="B747" s="83"/>
      <c r="C747" s="65"/>
      <c r="D747" s="65"/>
      <c r="E747" s="65"/>
      <c r="F747" s="242"/>
      <c r="G747" s="242"/>
      <c r="H747" s="65"/>
      <c r="I747" s="65"/>
      <c r="J747" s="180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2:23">
      <c r="B748" s="83"/>
      <c r="C748" s="65"/>
      <c r="D748" s="65"/>
      <c r="E748" s="65"/>
      <c r="F748" s="242"/>
      <c r="G748" s="242"/>
      <c r="H748" s="65"/>
      <c r="I748" s="65"/>
      <c r="J748" s="180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2:23">
      <c r="B749" s="83"/>
      <c r="C749" s="65"/>
      <c r="D749" s="65"/>
      <c r="E749" s="65"/>
      <c r="F749" s="242"/>
      <c r="G749" s="242"/>
      <c r="H749" s="65"/>
      <c r="I749" s="65"/>
      <c r="J749" s="180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2:23">
      <c r="B750" s="83"/>
      <c r="C750" s="65"/>
      <c r="D750" s="65"/>
      <c r="E750" s="65"/>
      <c r="F750" s="242"/>
      <c r="G750" s="242"/>
      <c r="H750" s="65"/>
      <c r="I750" s="65"/>
      <c r="J750" s="180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2:23">
      <c r="B751" s="83"/>
      <c r="C751" s="65"/>
      <c r="D751" s="65"/>
      <c r="E751" s="65"/>
      <c r="F751" s="242"/>
      <c r="G751" s="242"/>
      <c r="H751" s="65"/>
      <c r="I751" s="65"/>
      <c r="J751" s="180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2:23">
      <c r="B752" s="83"/>
      <c r="C752" s="65"/>
      <c r="D752" s="65"/>
      <c r="E752" s="65"/>
      <c r="F752" s="242"/>
      <c r="G752" s="242"/>
      <c r="H752" s="65"/>
      <c r="I752" s="65"/>
      <c r="J752" s="180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2:23">
      <c r="B753" s="83"/>
      <c r="C753" s="65"/>
      <c r="D753" s="65"/>
      <c r="E753" s="65"/>
      <c r="F753" s="242"/>
      <c r="G753" s="242"/>
      <c r="H753" s="65"/>
      <c r="I753" s="65"/>
      <c r="J753" s="180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2:23">
      <c r="B754" s="83"/>
      <c r="C754" s="65"/>
      <c r="D754" s="65"/>
      <c r="E754" s="65"/>
      <c r="F754" s="242"/>
      <c r="G754" s="242"/>
      <c r="H754" s="65"/>
      <c r="I754" s="65"/>
      <c r="J754" s="180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2:23">
      <c r="B755" s="83"/>
      <c r="C755" s="65"/>
      <c r="D755" s="65"/>
      <c r="E755" s="65"/>
      <c r="F755" s="242"/>
      <c r="G755" s="242"/>
      <c r="H755" s="65"/>
      <c r="I755" s="65"/>
      <c r="J755" s="180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2:23">
      <c r="B756" s="83"/>
      <c r="C756" s="65"/>
      <c r="D756" s="65"/>
      <c r="E756" s="65"/>
      <c r="F756" s="242"/>
      <c r="G756" s="242"/>
      <c r="H756" s="65"/>
      <c r="I756" s="65"/>
      <c r="J756" s="180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2:23">
      <c r="B757" s="83"/>
      <c r="C757" s="65"/>
      <c r="D757" s="65"/>
      <c r="E757" s="65"/>
      <c r="F757" s="242"/>
      <c r="G757" s="242"/>
      <c r="H757" s="65"/>
      <c r="I757" s="65"/>
      <c r="J757" s="180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2:23">
      <c r="B758" s="83"/>
      <c r="C758" s="65"/>
      <c r="D758" s="65"/>
      <c r="E758" s="65"/>
      <c r="F758" s="242"/>
      <c r="G758" s="242"/>
      <c r="H758" s="65"/>
      <c r="I758" s="65"/>
      <c r="J758" s="180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2:23">
      <c r="B759" s="83"/>
      <c r="C759" s="65"/>
      <c r="D759" s="65"/>
      <c r="E759" s="65"/>
      <c r="F759" s="242"/>
      <c r="G759" s="242"/>
      <c r="H759" s="65"/>
      <c r="I759" s="65"/>
      <c r="J759" s="180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2:23">
      <c r="B760" s="83"/>
      <c r="C760" s="65"/>
      <c r="D760" s="65"/>
      <c r="E760" s="65"/>
      <c r="F760" s="242"/>
      <c r="G760" s="242"/>
      <c r="H760" s="65"/>
      <c r="I760" s="65"/>
      <c r="J760" s="180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2:23">
      <c r="B761" s="83"/>
      <c r="C761" s="65"/>
      <c r="D761" s="65"/>
      <c r="E761" s="65"/>
      <c r="F761" s="242"/>
      <c r="G761" s="242"/>
      <c r="H761" s="65"/>
      <c r="I761" s="65"/>
      <c r="J761" s="180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2:23">
      <c r="B762" s="83"/>
      <c r="C762" s="65"/>
      <c r="D762" s="65"/>
      <c r="E762" s="65"/>
      <c r="F762" s="242"/>
      <c r="G762" s="242"/>
      <c r="H762" s="65"/>
      <c r="I762" s="65"/>
      <c r="J762" s="180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2:23">
      <c r="B763" s="83"/>
      <c r="C763" s="65"/>
      <c r="D763" s="65"/>
      <c r="E763" s="65"/>
      <c r="F763" s="242"/>
      <c r="G763" s="242"/>
      <c r="H763" s="65"/>
      <c r="I763" s="65"/>
      <c r="J763" s="180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2:23">
      <c r="B764" s="83"/>
      <c r="C764" s="65"/>
      <c r="D764" s="65"/>
      <c r="E764" s="65"/>
      <c r="F764" s="242"/>
      <c r="G764" s="242"/>
      <c r="H764" s="65"/>
      <c r="I764" s="65"/>
      <c r="J764" s="180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2:23">
      <c r="B765" s="83"/>
      <c r="C765" s="65"/>
      <c r="D765" s="65"/>
      <c r="E765" s="65"/>
      <c r="F765" s="242"/>
      <c r="G765" s="242"/>
      <c r="H765" s="65"/>
      <c r="I765" s="65"/>
      <c r="J765" s="180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2:23">
      <c r="B766" s="83"/>
      <c r="C766" s="65"/>
      <c r="D766" s="65"/>
      <c r="E766" s="65"/>
      <c r="F766" s="242"/>
      <c r="G766" s="242"/>
      <c r="H766" s="65"/>
      <c r="I766" s="65"/>
      <c r="J766" s="180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2:23">
      <c r="B767" s="83"/>
      <c r="C767" s="65"/>
      <c r="D767" s="65"/>
      <c r="E767" s="65"/>
      <c r="F767" s="242"/>
      <c r="G767" s="242"/>
      <c r="H767" s="65"/>
      <c r="I767" s="65"/>
      <c r="J767" s="180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2:23">
      <c r="B768" s="83"/>
      <c r="C768" s="65"/>
      <c r="D768" s="65"/>
      <c r="E768" s="65"/>
      <c r="F768" s="242"/>
      <c r="G768" s="242"/>
      <c r="H768" s="65"/>
      <c r="I768" s="65"/>
      <c r="J768" s="180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2:23">
      <c r="B769" s="83"/>
      <c r="C769" s="65"/>
      <c r="D769" s="65"/>
      <c r="E769" s="65"/>
      <c r="F769" s="242"/>
      <c r="G769" s="242"/>
      <c r="H769" s="65"/>
      <c r="I769" s="65"/>
      <c r="J769" s="180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2:23">
      <c r="B770" s="83"/>
      <c r="C770" s="65"/>
      <c r="D770" s="65"/>
      <c r="E770" s="65"/>
      <c r="F770" s="242"/>
      <c r="G770" s="242"/>
      <c r="H770" s="65"/>
      <c r="I770" s="65"/>
      <c r="J770" s="180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2:23">
      <c r="B771" s="83"/>
      <c r="C771" s="65"/>
      <c r="D771" s="65"/>
      <c r="E771" s="65"/>
      <c r="F771" s="242"/>
      <c r="G771" s="242"/>
      <c r="H771" s="65"/>
      <c r="I771" s="65"/>
      <c r="J771" s="180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2:23">
      <c r="B772" s="83"/>
      <c r="C772" s="65"/>
      <c r="D772" s="65"/>
      <c r="E772" s="65"/>
      <c r="F772" s="242"/>
      <c r="G772" s="242"/>
      <c r="H772" s="65"/>
      <c r="I772" s="65"/>
      <c r="J772" s="180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2:23">
      <c r="B773" s="83"/>
      <c r="C773" s="65"/>
      <c r="D773" s="65"/>
      <c r="E773" s="65"/>
      <c r="F773" s="242"/>
      <c r="G773" s="242"/>
      <c r="H773" s="65"/>
      <c r="I773" s="65"/>
      <c r="J773" s="180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2:23">
      <c r="B774" s="83"/>
      <c r="C774" s="65"/>
      <c r="D774" s="65"/>
      <c r="E774" s="65"/>
      <c r="F774" s="242"/>
      <c r="G774" s="242"/>
      <c r="H774" s="65"/>
      <c r="I774" s="65"/>
      <c r="J774" s="180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2:23">
      <c r="B775" s="83"/>
      <c r="C775" s="65"/>
      <c r="D775" s="65"/>
      <c r="E775" s="65"/>
      <c r="F775" s="242"/>
      <c r="G775" s="242"/>
      <c r="H775" s="65"/>
      <c r="I775" s="65"/>
      <c r="J775" s="180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2:23">
      <c r="B776" s="83"/>
      <c r="C776" s="65"/>
      <c r="D776" s="65"/>
      <c r="E776" s="65"/>
      <c r="F776" s="242"/>
      <c r="G776" s="242"/>
      <c r="H776" s="65"/>
      <c r="I776" s="65"/>
      <c r="J776" s="180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2:23">
      <c r="B777" s="83"/>
      <c r="C777" s="65"/>
      <c r="D777" s="65"/>
      <c r="E777" s="65"/>
      <c r="F777" s="242"/>
      <c r="G777" s="242"/>
      <c r="H777" s="65"/>
      <c r="I777" s="65"/>
      <c r="J777" s="180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2:23">
      <c r="B778" s="83"/>
      <c r="C778" s="65"/>
      <c r="D778" s="65"/>
      <c r="E778" s="65"/>
      <c r="F778" s="242"/>
      <c r="G778" s="242"/>
      <c r="H778" s="65"/>
      <c r="I778" s="65"/>
      <c r="J778" s="180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2:23">
      <c r="B779" s="83"/>
      <c r="C779" s="65"/>
      <c r="D779" s="65"/>
      <c r="E779" s="65"/>
      <c r="F779" s="242"/>
      <c r="G779" s="242"/>
      <c r="H779" s="65"/>
      <c r="I779" s="65"/>
      <c r="J779" s="180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2:23">
      <c r="B780" s="83"/>
      <c r="C780" s="65"/>
      <c r="D780" s="65"/>
      <c r="E780" s="65"/>
      <c r="F780" s="242"/>
      <c r="G780" s="242"/>
      <c r="H780" s="65"/>
      <c r="I780" s="65"/>
      <c r="J780" s="180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2:23">
      <c r="B781" s="83"/>
      <c r="C781" s="65"/>
      <c r="D781" s="65"/>
      <c r="E781" s="65"/>
      <c r="F781" s="242"/>
      <c r="G781" s="242"/>
      <c r="H781" s="65"/>
      <c r="I781" s="65"/>
      <c r="J781" s="180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2:23">
      <c r="B782" s="83"/>
      <c r="C782" s="65"/>
      <c r="D782" s="65"/>
      <c r="E782" s="65"/>
      <c r="F782" s="242"/>
      <c r="G782" s="242"/>
      <c r="H782" s="65"/>
      <c r="I782" s="65"/>
      <c r="J782" s="180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2:23">
      <c r="B783" s="83"/>
      <c r="C783" s="65"/>
      <c r="D783" s="65"/>
      <c r="E783" s="65"/>
      <c r="F783" s="242"/>
      <c r="G783" s="242"/>
      <c r="H783" s="65"/>
      <c r="I783" s="65"/>
      <c r="J783" s="180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2:23">
      <c r="B784" s="83"/>
      <c r="C784" s="65"/>
      <c r="D784" s="65"/>
      <c r="E784" s="65"/>
      <c r="F784" s="242"/>
      <c r="G784" s="242"/>
      <c r="H784" s="65"/>
      <c r="I784" s="65"/>
      <c r="J784" s="180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2:23">
      <c r="B785" s="83"/>
      <c r="C785" s="65"/>
      <c r="D785" s="65"/>
      <c r="E785" s="65"/>
      <c r="F785" s="242"/>
      <c r="G785" s="242"/>
      <c r="H785" s="65"/>
      <c r="I785" s="65"/>
      <c r="J785" s="180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2:23">
      <c r="B786" s="83"/>
      <c r="C786" s="65"/>
      <c r="D786" s="65"/>
      <c r="E786" s="65"/>
      <c r="F786" s="242"/>
      <c r="G786" s="242"/>
      <c r="H786" s="65"/>
      <c r="I786" s="65"/>
      <c r="J786" s="180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2:23">
      <c r="B787" s="83"/>
      <c r="C787" s="65"/>
      <c r="D787" s="65"/>
      <c r="E787" s="65"/>
      <c r="F787" s="242"/>
      <c r="G787" s="242"/>
      <c r="H787" s="65"/>
      <c r="I787" s="65"/>
      <c r="J787" s="180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2:23">
      <c r="B788" s="83"/>
      <c r="C788" s="65"/>
      <c r="D788" s="65"/>
      <c r="E788" s="65"/>
      <c r="F788" s="242"/>
      <c r="G788" s="242"/>
      <c r="H788" s="65"/>
      <c r="I788" s="65"/>
      <c r="J788" s="180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2:23">
      <c r="B789" s="83"/>
      <c r="C789" s="65"/>
      <c r="D789" s="65"/>
      <c r="E789" s="65"/>
      <c r="F789" s="242"/>
      <c r="G789" s="242"/>
      <c r="H789" s="65"/>
      <c r="I789" s="65"/>
      <c r="J789" s="180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2:23">
      <c r="B790" s="83"/>
      <c r="C790" s="65"/>
      <c r="D790" s="65"/>
      <c r="E790" s="65"/>
      <c r="F790" s="242"/>
      <c r="G790" s="242"/>
      <c r="H790" s="65"/>
      <c r="I790" s="65"/>
      <c r="J790" s="180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2:23">
      <c r="B791" s="83"/>
      <c r="C791" s="65"/>
      <c r="D791" s="65"/>
      <c r="E791" s="65"/>
      <c r="F791" s="242"/>
      <c r="G791" s="242"/>
      <c r="H791" s="65"/>
      <c r="I791" s="65"/>
      <c r="J791" s="180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2:23">
      <c r="B792" s="83"/>
      <c r="C792" s="65"/>
      <c r="D792" s="65"/>
      <c r="E792" s="65"/>
      <c r="F792" s="242"/>
      <c r="G792" s="242"/>
      <c r="H792" s="65"/>
      <c r="I792" s="65"/>
      <c r="J792" s="180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2:23">
      <c r="B793" s="83"/>
      <c r="C793" s="65"/>
      <c r="D793" s="65"/>
      <c r="E793" s="65"/>
      <c r="F793" s="242"/>
      <c r="G793" s="242"/>
      <c r="H793" s="65"/>
      <c r="I793" s="65"/>
      <c r="J793" s="180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2:23">
      <c r="B794" s="83"/>
      <c r="C794" s="65"/>
      <c r="D794" s="65"/>
      <c r="E794" s="65"/>
      <c r="F794" s="242"/>
      <c r="G794" s="242"/>
      <c r="H794" s="65"/>
      <c r="I794" s="65"/>
      <c r="J794" s="180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2:23">
      <c r="B795" s="83"/>
      <c r="C795" s="65"/>
      <c r="D795" s="65"/>
      <c r="E795" s="65"/>
      <c r="F795" s="242"/>
      <c r="G795" s="242"/>
      <c r="H795" s="65"/>
      <c r="I795" s="65"/>
      <c r="J795" s="180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2:23">
      <c r="B796" s="83"/>
      <c r="C796" s="65"/>
      <c r="D796" s="65"/>
      <c r="E796" s="65"/>
      <c r="F796" s="242"/>
      <c r="G796" s="242"/>
      <c r="H796" s="65"/>
      <c r="I796" s="65"/>
      <c r="J796" s="180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2:23">
      <c r="B797" s="83"/>
      <c r="C797" s="65"/>
      <c r="D797" s="65"/>
      <c r="E797" s="65"/>
      <c r="F797" s="242"/>
      <c r="G797" s="242"/>
      <c r="H797" s="65"/>
      <c r="I797" s="65"/>
      <c r="J797" s="180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2:23">
      <c r="B798" s="83"/>
      <c r="C798" s="65"/>
      <c r="D798" s="65"/>
      <c r="E798" s="65"/>
      <c r="F798" s="242"/>
      <c r="G798" s="242"/>
      <c r="H798" s="65"/>
      <c r="I798" s="65"/>
      <c r="J798" s="180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2:23">
      <c r="B799" s="83"/>
      <c r="C799" s="65"/>
      <c r="D799" s="65"/>
      <c r="E799" s="65"/>
      <c r="F799" s="242"/>
      <c r="G799" s="242"/>
      <c r="H799" s="65"/>
      <c r="I799" s="65"/>
      <c r="J799" s="180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2:23">
      <c r="B800" s="83"/>
      <c r="C800" s="65"/>
      <c r="D800" s="65"/>
      <c r="E800" s="65"/>
      <c r="F800" s="242"/>
      <c r="G800" s="242"/>
      <c r="H800" s="65"/>
      <c r="I800" s="65"/>
      <c r="J800" s="180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2:23">
      <c r="B801" s="83"/>
      <c r="C801" s="65"/>
      <c r="D801" s="65"/>
      <c r="E801" s="65"/>
      <c r="F801" s="242"/>
      <c r="G801" s="242"/>
      <c r="H801" s="65"/>
      <c r="I801" s="65"/>
      <c r="J801" s="180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2:23">
      <c r="B802" s="83"/>
      <c r="C802" s="65"/>
      <c r="D802" s="65"/>
      <c r="E802" s="65"/>
      <c r="F802" s="242"/>
      <c r="G802" s="242"/>
      <c r="H802" s="65"/>
      <c r="I802" s="65"/>
      <c r="J802" s="180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2:23">
      <c r="B803" s="83"/>
      <c r="C803" s="65"/>
      <c r="D803" s="65"/>
      <c r="E803" s="65"/>
      <c r="F803" s="242"/>
      <c r="G803" s="242"/>
      <c r="H803" s="65"/>
      <c r="I803" s="65"/>
      <c r="J803" s="180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2:23">
      <c r="B804" s="83"/>
      <c r="C804" s="65"/>
      <c r="D804" s="65"/>
      <c r="E804" s="65"/>
      <c r="F804" s="242"/>
      <c r="G804" s="242"/>
      <c r="H804" s="65"/>
      <c r="I804" s="65"/>
      <c r="J804" s="180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2:23">
      <c r="B805" s="83"/>
      <c r="C805" s="65"/>
      <c r="D805" s="65"/>
      <c r="E805" s="65"/>
      <c r="F805" s="242"/>
      <c r="G805" s="242"/>
      <c r="H805" s="65"/>
      <c r="I805" s="65"/>
      <c r="J805" s="180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2:23">
      <c r="B806" s="83"/>
      <c r="C806" s="65"/>
      <c r="D806" s="65"/>
      <c r="E806" s="65"/>
      <c r="F806" s="242"/>
      <c r="G806" s="242"/>
      <c r="H806" s="65"/>
      <c r="I806" s="65"/>
      <c r="J806" s="180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2:23">
      <c r="B807" s="83"/>
      <c r="C807" s="65"/>
      <c r="D807" s="65"/>
      <c r="E807" s="65"/>
      <c r="F807" s="242"/>
      <c r="G807" s="242"/>
      <c r="H807" s="65"/>
      <c r="I807" s="65"/>
      <c r="J807" s="180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2:23">
      <c r="B808" s="83"/>
      <c r="C808" s="65"/>
      <c r="D808" s="65"/>
      <c r="E808" s="65"/>
      <c r="F808" s="242"/>
      <c r="G808" s="242"/>
      <c r="H808" s="65"/>
      <c r="I808" s="65"/>
      <c r="J808" s="180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2:23">
      <c r="B809" s="83"/>
      <c r="C809" s="65"/>
      <c r="D809" s="65"/>
      <c r="E809" s="65"/>
      <c r="F809" s="242"/>
      <c r="G809" s="242"/>
      <c r="H809" s="65"/>
      <c r="I809" s="65"/>
      <c r="J809" s="180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2:23">
      <c r="B810" s="83"/>
      <c r="C810" s="65"/>
      <c r="D810" s="65"/>
      <c r="E810" s="65"/>
      <c r="F810" s="242"/>
      <c r="G810" s="242"/>
      <c r="H810" s="65"/>
      <c r="I810" s="65"/>
      <c r="J810" s="180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2:23">
      <c r="B811" s="83"/>
      <c r="C811" s="65"/>
      <c r="D811" s="65"/>
      <c r="E811" s="65"/>
      <c r="F811" s="242"/>
      <c r="G811" s="242"/>
      <c r="H811" s="65"/>
      <c r="I811" s="65"/>
      <c r="J811" s="180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2:23">
      <c r="B812" s="83"/>
      <c r="C812" s="65"/>
      <c r="D812" s="65"/>
      <c r="E812" s="65"/>
      <c r="F812" s="242"/>
      <c r="G812" s="242"/>
      <c r="H812" s="65"/>
      <c r="I812" s="65"/>
      <c r="J812" s="180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2:23">
      <c r="B813" s="83"/>
      <c r="C813" s="65"/>
      <c r="D813" s="65"/>
      <c r="E813" s="65"/>
      <c r="F813" s="242"/>
      <c r="G813" s="242"/>
      <c r="H813" s="65"/>
      <c r="I813" s="65"/>
      <c r="J813" s="180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2:23">
      <c r="B814" s="83"/>
      <c r="C814" s="65"/>
      <c r="D814" s="65"/>
      <c r="E814" s="65"/>
      <c r="F814" s="242"/>
      <c r="G814" s="242"/>
      <c r="H814" s="65"/>
      <c r="I814" s="65"/>
      <c r="J814" s="180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2:23">
      <c r="B815" s="83"/>
      <c r="C815" s="65"/>
      <c r="D815" s="65"/>
      <c r="E815" s="65"/>
      <c r="F815" s="242"/>
      <c r="G815" s="242"/>
      <c r="H815" s="65"/>
      <c r="I815" s="65"/>
      <c r="J815" s="180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2:23">
      <c r="B816" s="83"/>
      <c r="C816" s="65"/>
      <c r="D816" s="65"/>
      <c r="E816" s="65"/>
      <c r="F816" s="242"/>
      <c r="G816" s="242"/>
      <c r="H816" s="65"/>
      <c r="I816" s="65"/>
      <c r="J816" s="180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2:23">
      <c r="B817" s="83"/>
      <c r="C817" s="65"/>
      <c r="D817" s="65"/>
      <c r="E817" s="65"/>
      <c r="F817" s="242"/>
      <c r="G817" s="242"/>
      <c r="H817" s="65"/>
      <c r="I817" s="65"/>
      <c r="J817" s="180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2:23">
      <c r="B818" s="83"/>
      <c r="C818" s="65"/>
      <c r="D818" s="65"/>
      <c r="E818" s="65"/>
      <c r="F818" s="242"/>
      <c r="G818" s="242"/>
      <c r="H818" s="65"/>
      <c r="I818" s="65"/>
      <c r="J818" s="180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2:23">
      <c r="B819" s="83"/>
      <c r="C819" s="65"/>
      <c r="D819" s="65"/>
      <c r="E819" s="65"/>
      <c r="F819" s="242"/>
      <c r="G819" s="242"/>
      <c r="H819" s="65"/>
      <c r="I819" s="65"/>
      <c r="J819" s="180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2:23">
      <c r="B820" s="83"/>
      <c r="C820" s="65"/>
      <c r="D820" s="65"/>
      <c r="E820" s="65"/>
      <c r="F820" s="242"/>
      <c r="G820" s="242"/>
      <c r="H820" s="65"/>
      <c r="I820" s="65"/>
      <c r="J820" s="180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2:23">
      <c r="B821" s="83"/>
      <c r="C821" s="65"/>
      <c r="D821" s="65"/>
      <c r="E821" s="65"/>
      <c r="F821" s="242"/>
      <c r="G821" s="242"/>
      <c r="H821" s="65"/>
      <c r="I821" s="65"/>
      <c r="J821" s="180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2:23">
      <c r="B822" s="83"/>
      <c r="C822" s="65"/>
      <c r="D822" s="65"/>
      <c r="E822" s="65"/>
      <c r="F822" s="242"/>
      <c r="G822" s="242"/>
      <c r="H822" s="65"/>
      <c r="I822" s="65"/>
      <c r="J822" s="180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2:23">
      <c r="B823" s="83"/>
      <c r="C823" s="65"/>
      <c r="D823" s="65"/>
      <c r="E823" s="65"/>
      <c r="F823" s="242"/>
      <c r="G823" s="242"/>
      <c r="H823" s="65"/>
      <c r="I823" s="65"/>
      <c r="J823" s="180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2:23">
      <c r="B824" s="83"/>
      <c r="C824" s="65"/>
      <c r="D824" s="65"/>
      <c r="E824" s="65"/>
      <c r="F824" s="242"/>
      <c r="G824" s="242"/>
      <c r="H824" s="65"/>
      <c r="I824" s="65"/>
      <c r="J824" s="180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2:23">
      <c r="B825" s="83"/>
      <c r="C825" s="65"/>
      <c r="D825" s="65"/>
      <c r="E825" s="65"/>
      <c r="F825" s="242"/>
      <c r="G825" s="242"/>
      <c r="H825" s="65"/>
      <c r="I825" s="65"/>
      <c r="J825" s="180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2:23">
      <c r="B826" s="83"/>
      <c r="C826" s="65"/>
      <c r="D826" s="65"/>
      <c r="E826" s="65"/>
      <c r="F826" s="242"/>
      <c r="G826" s="242"/>
      <c r="H826" s="65"/>
      <c r="I826" s="65"/>
      <c r="J826" s="180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2:23">
      <c r="B827" s="83"/>
      <c r="C827" s="65"/>
      <c r="D827" s="65"/>
      <c r="E827" s="65"/>
      <c r="F827" s="242"/>
      <c r="G827" s="242"/>
      <c r="H827" s="65"/>
      <c r="I827" s="65"/>
      <c r="J827" s="180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2:23">
      <c r="B828" s="83"/>
      <c r="C828" s="65"/>
      <c r="D828" s="65"/>
      <c r="E828" s="65"/>
      <c r="F828" s="242"/>
      <c r="G828" s="242"/>
      <c r="H828" s="65"/>
      <c r="I828" s="65"/>
      <c r="J828" s="180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2:23">
      <c r="B829" s="83"/>
      <c r="C829" s="65"/>
      <c r="D829" s="65"/>
      <c r="E829" s="65"/>
      <c r="F829" s="242"/>
      <c r="G829" s="242"/>
      <c r="H829" s="65"/>
      <c r="I829" s="65"/>
      <c r="J829" s="180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2:23">
      <c r="B830" s="83"/>
      <c r="C830" s="65"/>
      <c r="D830" s="65"/>
      <c r="E830" s="65"/>
      <c r="F830" s="242"/>
      <c r="G830" s="242"/>
      <c r="H830" s="65"/>
      <c r="I830" s="65"/>
      <c r="J830" s="180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2:23">
      <c r="B831" s="83"/>
      <c r="C831" s="65"/>
      <c r="D831" s="65"/>
      <c r="E831" s="65"/>
      <c r="F831" s="242"/>
      <c r="G831" s="242"/>
      <c r="H831" s="65"/>
      <c r="I831" s="65"/>
      <c r="J831" s="180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2:23">
      <c r="B832" s="83"/>
      <c r="C832" s="65"/>
      <c r="D832" s="65"/>
      <c r="E832" s="65"/>
      <c r="F832" s="242"/>
      <c r="G832" s="242"/>
      <c r="H832" s="65"/>
      <c r="I832" s="65"/>
      <c r="J832" s="180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2:23">
      <c r="B833" s="83"/>
      <c r="C833" s="65"/>
      <c r="D833" s="65"/>
      <c r="E833" s="65"/>
      <c r="F833" s="242"/>
      <c r="G833" s="242"/>
      <c r="H833" s="65"/>
      <c r="I833" s="65"/>
      <c r="J833" s="180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2:23">
      <c r="B834" s="83"/>
      <c r="C834" s="65"/>
      <c r="D834" s="65"/>
      <c r="E834" s="65"/>
      <c r="F834" s="242"/>
      <c r="G834" s="242"/>
      <c r="H834" s="65"/>
      <c r="I834" s="65"/>
      <c r="J834" s="180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2:23">
      <c r="B835" s="83"/>
      <c r="C835" s="65"/>
      <c r="D835" s="65"/>
      <c r="E835" s="65"/>
      <c r="F835" s="242"/>
      <c r="G835" s="242"/>
      <c r="H835" s="65"/>
      <c r="I835" s="65"/>
      <c r="J835" s="180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2:23">
      <c r="B836" s="83"/>
      <c r="C836" s="65"/>
      <c r="D836" s="65"/>
      <c r="E836" s="65"/>
      <c r="F836" s="242"/>
      <c r="G836" s="242"/>
      <c r="H836" s="65"/>
      <c r="I836" s="65"/>
      <c r="J836" s="180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2:23">
      <c r="B837" s="83"/>
      <c r="C837" s="65"/>
      <c r="D837" s="65"/>
      <c r="E837" s="65"/>
      <c r="F837" s="242"/>
      <c r="G837" s="242"/>
      <c r="H837" s="65"/>
      <c r="I837" s="65"/>
      <c r="J837" s="180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2:23">
      <c r="B838" s="83"/>
      <c r="C838" s="65"/>
      <c r="D838" s="65"/>
      <c r="E838" s="65"/>
      <c r="F838" s="242"/>
      <c r="G838" s="242"/>
      <c r="H838" s="65"/>
      <c r="I838" s="65"/>
      <c r="J838" s="180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2:23">
      <c r="B839" s="83"/>
      <c r="C839" s="65"/>
      <c r="D839" s="65"/>
      <c r="E839" s="65"/>
      <c r="F839" s="242"/>
      <c r="G839" s="242"/>
      <c r="H839" s="65"/>
      <c r="I839" s="65"/>
      <c r="J839" s="180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2:23">
      <c r="B840" s="83"/>
      <c r="C840" s="65"/>
      <c r="D840" s="65"/>
      <c r="E840" s="65"/>
      <c r="F840" s="242"/>
      <c r="G840" s="242"/>
      <c r="H840" s="65"/>
      <c r="I840" s="65"/>
      <c r="J840" s="180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2:23">
      <c r="B841" s="83"/>
      <c r="C841" s="65"/>
      <c r="D841" s="65"/>
      <c r="E841" s="65"/>
      <c r="F841" s="242"/>
      <c r="G841" s="242"/>
      <c r="H841" s="65"/>
      <c r="I841" s="65"/>
      <c r="J841" s="180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2:23">
      <c r="B842" s="83"/>
      <c r="C842" s="65"/>
      <c r="D842" s="65"/>
      <c r="E842" s="65"/>
      <c r="F842" s="242"/>
      <c r="G842" s="242"/>
      <c r="H842" s="65"/>
      <c r="I842" s="65"/>
      <c r="J842" s="180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2:23">
      <c r="B843" s="83"/>
      <c r="C843" s="65"/>
      <c r="D843" s="65"/>
      <c r="E843" s="65"/>
      <c r="F843" s="242"/>
      <c r="G843" s="242"/>
      <c r="H843" s="65"/>
      <c r="I843" s="65"/>
      <c r="J843" s="180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2:23">
      <c r="B844" s="83"/>
      <c r="C844" s="65"/>
      <c r="D844" s="65"/>
      <c r="E844" s="65"/>
      <c r="F844" s="242"/>
      <c r="G844" s="242"/>
      <c r="H844" s="65"/>
      <c r="I844" s="65"/>
      <c r="J844" s="180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2:23">
      <c r="B845" s="83"/>
      <c r="C845" s="65"/>
      <c r="D845" s="65"/>
      <c r="E845" s="65"/>
      <c r="F845" s="242"/>
      <c r="G845" s="242"/>
      <c r="H845" s="65"/>
      <c r="I845" s="65"/>
      <c r="J845" s="180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2:23">
      <c r="B846" s="83"/>
      <c r="C846" s="65"/>
      <c r="D846" s="65"/>
      <c r="E846" s="65"/>
      <c r="F846" s="242"/>
      <c r="G846" s="242"/>
      <c r="H846" s="65"/>
      <c r="I846" s="65"/>
      <c r="J846" s="180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2:23">
      <c r="B847" s="83"/>
      <c r="C847" s="65"/>
      <c r="D847" s="65"/>
      <c r="E847" s="65"/>
      <c r="F847" s="242"/>
      <c r="G847" s="242"/>
      <c r="H847" s="65"/>
      <c r="I847" s="65"/>
      <c r="J847" s="180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2:23">
      <c r="B848" s="83"/>
      <c r="C848" s="65"/>
      <c r="D848" s="65"/>
      <c r="E848" s="65"/>
      <c r="F848" s="242"/>
      <c r="G848" s="242"/>
      <c r="H848" s="65"/>
      <c r="I848" s="65"/>
      <c r="J848" s="180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2:23">
      <c r="B849" s="83"/>
      <c r="C849" s="65"/>
      <c r="D849" s="65"/>
      <c r="E849" s="65"/>
      <c r="F849" s="242"/>
      <c r="G849" s="242"/>
      <c r="H849" s="65"/>
      <c r="I849" s="65"/>
      <c r="J849" s="180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2:23">
      <c r="B850" s="83"/>
      <c r="C850" s="65"/>
      <c r="D850" s="65"/>
      <c r="E850" s="65"/>
      <c r="F850" s="242"/>
      <c r="G850" s="242"/>
      <c r="H850" s="65"/>
      <c r="I850" s="65"/>
      <c r="J850" s="180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2:23">
      <c r="B851" s="83"/>
      <c r="C851" s="65"/>
      <c r="D851" s="65"/>
      <c r="E851" s="65"/>
      <c r="F851" s="242"/>
      <c r="G851" s="242"/>
      <c r="H851" s="65"/>
      <c r="I851" s="65"/>
      <c r="J851" s="180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2:23">
      <c r="B852" s="83"/>
      <c r="C852" s="65"/>
      <c r="D852" s="65"/>
      <c r="E852" s="65"/>
      <c r="F852" s="242"/>
      <c r="G852" s="242"/>
      <c r="H852" s="65"/>
      <c r="I852" s="65"/>
      <c r="J852" s="180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2:23">
      <c r="B853" s="83"/>
      <c r="C853" s="65"/>
      <c r="D853" s="65"/>
      <c r="E853" s="65"/>
      <c r="F853" s="242"/>
      <c r="G853" s="242"/>
      <c r="H853" s="65"/>
      <c r="I853" s="65"/>
      <c r="J853" s="180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2:23">
      <c r="B854" s="83"/>
      <c r="C854" s="65"/>
      <c r="D854" s="65"/>
      <c r="E854" s="65"/>
      <c r="F854" s="242"/>
      <c r="G854" s="242"/>
      <c r="H854" s="65"/>
      <c r="I854" s="65"/>
      <c r="J854" s="180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2:23">
      <c r="B855" s="83"/>
      <c r="C855" s="65"/>
      <c r="D855" s="65"/>
      <c r="E855" s="65"/>
      <c r="F855" s="242"/>
      <c r="G855" s="242"/>
      <c r="H855" s="65"/>
      <c r="I855" s="65"/>
      <c r="J855" s="180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2:23">
      <c r="B856" s="83"/>
      <c r="C856" s="65"/>
      <c r="D856" s="65"/>
      <c r="E856" s="65"/>
      <c r="F856" s="242"/>
      <c r="G856" s="242"/>
      <c r="H856" s="65"/>
      <c r="I856" s="65"/>
      <c r="J856" s="180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2:23">
      <c r="B857" s="83"/>
      <c r="C857" s="65"/>
      <c r="D857" s="65"/>
      <c r="E857" s="65"/>
      <c r="F857" s="242"/>
      <c r="G857" s="242"/>
      <c r="H857" s="65"/>
      <c r="I857" s="65"/>
      <c r="J857" s="180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2:23">
      <c r="B858" s="83"/>
      <c r="C858" s="65"/>
      <c r="D858" s="65"/>
      <c r="E858" s="65"/>
      <c r="F858" s="242"/>
      <c r="G858" s="242"/>
      <c r="H858" s="65"/>
      <c r="I858" s="65"/>
      <c r="J858" s="180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2:23">
      <c r="B859" s="83"/>
      <c r="C859" s="65"/>
      <c r="D859" s="65"/>
      <c r="E859" s="65"/>
      <c r="F859" s="242"/>
      <c r="G859" s="242"/>
      <c r="H859" s="65"/>
      <c r="I859" s="65"/>
      <c r="J859" s="180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2:23">
      <c r="B860" s="83"/>
      <c r="C860" s="65"/>
      <c r="D860" s="65"/>
      <c r="E860" s="65"/>
      <c r="F860" s="242"/>
      <c r="G860" s="242"/>
      <c r="H860" s="65"/>
      <c r="I860" s="65"/>
      <c r="J860" s="180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2:23">
      <c r="B861" s="83"/>
      <c r="C861" s="65"/>
      <c r="D861" s="65"/>
      <c r="E861" s="65"/>
      <c r="F861" s="242"/>
      <c r="G861" s="242"/>
      <c r="H861" s="65"/>
      <c r="I861" s="65"/>
      <c r="J861" s="180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2:23">
      <c r="B862" s="83"/>
      <c r="C862" s="65"/>
      <c r="D862" s="65"/>
      <c r="E862" s="65"/>
      <c r="F862" s="242"/>
      <c r="G862" s="242"/>
      <c r="H862" s="65"/>
      <c r="I862" s="65"/>
      <c r="J862" s="180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2:23">
      <c r="B863" s="83"/>
      <c r="C863" s="65"/>
      <c r="D863" s="65"/>
      <c r="E863" s="65"/>
      <c r="F863" s="242"/>
      <c r="G863" s="242"/>
      <c r="H863" s="65"/>
      <c r="I863" s="65"/>
      <c r="J863" s="180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2:23">
      <c r="B864" s="83"/>
      <c r="C864" s="65"/>
      <c r="D864" s="65"/>
      <c r="E864" s="65"/>
      <c r="F864" s="242"/>
      <c r="G864" s="242"/>
      <c r="H864" s="65"/>
      <c r="I864" s="65"/>
      <c r="J864" s="180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2:23">
      <c r="B865" s="83"/>
      <c r="C865" s="65"/>
      <c r="D865" s="65"/>
      <c r="E865" s="65"/>
      <c r="F865" s="242"/>
      <c r="G865" s="242"/>
      <c r="H865" s="65"/>
      <c r="I865" s="65"/>
      <c r="J865" s="180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2:23">
      <c r="B866" s="83"/>
      <c r="C866" s="65"/>
      <c r="D866" s="65"/>
      <c r="E866" s="65"/>
      <c r="F866" s="242"/>
      <c r="G866" s="242"/>
      <c r="H866" s="65"/>
      <c r="I866" s="65"/>
      <c r="J866" s="180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2:23">
      <c r="B867" s="83"/>
      <c r="C867" s="65"/>
      <c r="D867" s="65"/>
      <c r="E867" s="65"/>
      <c r="F867" s="242"/>
      <c r="G867" s="242"/>
      <c r="H867" s="65"/>
      <c r="I867" s="65"/>
      <c r="J867" s="180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2:23">
      <c r="B868" s="83"/>
      <c r="C868" s="65"/>
      <c r="D868" s="65"/>
      <c r="E868" s="65"/>
      <c r="F868" s="242"/>
      <c r="G868" s="242"/>
      <c r="H868" s="65"/>
      <c r="I868" s="65"/>
      <c r="J868" s="180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2:23">
      <c r="B869" s="83"/>
      <c r="C869" s="65"/>
      <c r="D869" s="65"/>
      <c r="E869" s="65"/>
      <c r="F869" s="242"/>
      <c r="G869" s="242"/>
      <c r="H869" s="65"/>
      <c r="I869" s="65"/>
      <c r="J869" s="180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2:23">
      <c r="B870" s="83"/>
      <c r="C870" s="65"/>
      <c r="D870" s="65"/>
      <c r="E870" s="65"/>
      <c r="F870" s="242"/>
      <c r="G870" s="242"/>
      <c r="H870" s="65"/>
      <c r="I870" s="65"/>
      <c r="J870" s="180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2:23">
      <c r="B871" s="83"/>
      <c r="C871" s="65"/>
      <c r="D871" s="65"/>
      <c r="E871" s="65"/>
      <c r="F871" s="242"/>
      <c r="G871" s="242"/>
      <c r="H871" s="65"/>
      <c r="I871" s="65"/>
      <c r="J871" s="180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2:23">
      <c r="B872" s="83"/>
      <c r="C872" s="65"/>
      <c r="D872" s="65"/>
      <c r="E872" s="65"/>
      <c r="F872" s="242"/>
      <c r="G872" s="242"/>
      <c r="H872" s="65"/>
      <c r="I872" s="65"/>
      <c r="J872" s="180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2:23">
      <c r="B873" s="83"/>
      <c r="C873" s="65"/>
      <c r="D873" s="65"/>
      <c r="E873" s="65"/>
      <c r="F873" s="242"/>
      <c r="G873" s="242"/>
      <c r="H873" s="65"/>
      <c r="I873" s="65"/>
      <c r="J873" s="180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2:23">
      <c r="B874" s="83"/>
      <c r="C874" s="65"/>
      <c r="D874" s="65"/>
      <c r="E874" s="65"/>
      <c r="F874" s="242"/>
      <c r="G874" s="242"/>
      <c r="H874" s="65"/>
      <c r="I874" s="65"/>
      <c r="J874" s="180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2:23">
      <c r="B875" s="83"/>
      <c r="C875" s="65"/>
      <c r="D875" s="65"/>
      <c r="E875" s="65"/>
      <c r="F875" s="242"/>
      <c r="G875" s="242"/>
      <c r="H875" s="65"/>
      <c r="I875" s="65"/>
      <c r="J875" s="180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2:23">
      <c r="B876" s="83"/>
      <c r="C876" s="65"/>
      <c r="D876" s="65"/>
      <c r="E876" s="65"/>
      <c r="F876" s="242"/>
      <c r="G876" s="242"/>
      <c r="H876" s="65"/>
      <c r="I876" s="65"/>
      <c r="J876" s="180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2:23">
      <c r="B877" s="83"/>
      <c r="C877" s="65"/>
      <c r="D877" s="65"/>
      <c r="E877" s="65"/>
      <c r="F877" s="242"/>
      <c r="G877" s="242"/>
      <c r="H877" s="65"/>
      <c r="I877" s="65"/>
      <c r="J877" s="180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2:23">
      <c r="B878" s="83"/>
      <c r="C878" s="65"/>
      <c r="D878" s="65"/>
      <c r="E878" s="65"/>
      <c r="F878" s="242"/>
      <c r="G878" s="242"/>
      <c r="H878" s="65"/>
      <c r="I878" s="65"/>
      <c r="J878" s="180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2:23">
      <c r="B879" s="83"/>
      <c r="C879" s="65"/>
      <c r="D879" s="65"/>
      <c r="E879" s="65"/>
      <c r="F879" s="242"/>
      <c r="G879" s="242"/>
      <c r="H879" s="65"/>
      <c r="I879" s="65"/>
      <c r="J879" s="180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2:23">
      <c r="B880" s="83"/>
      <c r="C880" s="65"/>
      <c r="D880" s="65"/>
      <c r="E880" s="65"/>
      <c r="F880" s="242"/>
      <c r="G880" s="242"/>
      <c r="H880" s="65"/>
      <c r="I880" s="65"/>
      <c r="J880" s="180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2:23">
      <c r="B881" s="83"/>
      <c r="C881" s="65"/>
      <c r="D881" s="65"/>
      <c r="E881" s="65"/>
      <c r="F881" s="242"/>
      <c r="G881" s="242"/>
      <c r="H881" s="65"/>
      <c r="I881" s="65"/>
      <c r="J881" s="180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2:23">
      <c r="B882" s="83"/>
      <c r="C882" s="65"/>
      <c r="D882" s="65"/>
      <c r="E882" s="65"/>
      <c r="F882" s="242"/>
      <c r="G882" s="242"/>
      <c r="H882" s="65"/>
      <c r="I882" s="65"/>
      <c r="J882" s="180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2:23">
      <c r="B883" s="83"/>
      <c r="C883" s="65"/>
      <c r="D883" s="65"/>
      <c r="E883" s="65"/>
      <c r="F883" s="242"/>
      <c r="G883" s="242"/>
      <c r="H883" s="65"/>
      <c r="I883" s="65"/>
      <c r="J883" s="180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2:23">
      <c r="B884" s="83"/>
      <c r="C884" s="65"/>
      <c r="D884" s="65"/>
      <c r="E884" s="65"/>
      <c r="F884" s="242"/>
      <c r="G884" s="242"/>
      <c r="H884" s="65"/>
      <c r="I884" s="65"/>
      <c r="J884" s="180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2:23">
      <c r="B885" s="83"/>
      <c r="C885" s="65"/>
      <c r="D885" s="65"/>
      <c r="E885" s="65"/>
      <c r="F885" s="242"/>
      <c r="G885" s="242"/>
      <c r="H885" s="65"/>
      <c r="I885" s="65"/>
      <c r="J885" s="180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2:23">
      <c r="B886" s="83"/>
      <c r="C886" s="65"/>
      <c r="D886" s="65"/>
      <c r="E886" s="65"/>
      <c r="F886" s="242"/>
      <c r="G886" s="242"/>
      <c r="H886" s="65"/>
      <c r="I886" s="65"/>
      <c r="J886" s="180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2:23">
      <c r="B887" s="83"/>
      <c r="C887" s="65"/>
      <c r="D887" s="65"/>
      <c r="E887" s="65"/>
      <c r="F887" s="242"/>
      <c r="G887" s="242"/>
      <c r="H887" s="65"/>
      <c r="I887" s="65"/>
      <c r="J887" s="180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2:23">
      <c r="B888" s="83"/>
      <c r="C888" s="65"/>
      <c r="D888" s="65"/>
      <c r="E888" s="65"/>
      <c r="F888" s="242"/>
      <c r="G888" s="242"/>
      <c r="H888" s="65"/>
      <c r="I888" s="65"/>
      <c r="J888" s="180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2:23">
      <c r="B889" s="83"/>
      <c r="C889" s="65"/>
      <c r="D889" s="65"/>
      <c r="E889" s="65"/>
      <c r="F889" s="242"/>
      <c r="G889" s="242"/>
      <c r="H889" s="65"/>
      <c r="I889" s="65"/>
      <c r="J889" s="180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2:23">
      <c r="B890" s="83"/>
      <c r="C890" s="65"/>
      <c r="D890" s="65"/>
      <c r="E890" s="65"/>
      <c r="F890" s="242"/>
      <c r="G890" s="242"/>
      <c r="H890" s="65"/>
      <c r="I890" s="65"/>
      <c r="J890" s="180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2:23">
      <c r="B891" s="83"/>
      <c r="C891" s="65"/>
      <c r="D891" s="65"/>
      <c r="E891" s="65"/>
      <c r="F891" s="242"/>
      <c r="G891" s="242"/>
      <c r="H891" s="65"/>
      <c r="I891" s="65"/>
      <c r="J891" s="180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2:23">
      <c r="B892" s="83"/>
      <c r="C892" s="65"/>
      <c r="D892" s="65"/>
      <c r="E892" s="65"/>
      <c r="F892" s="242"/>
      <c r="G892" s="242"/>
      <c r="H892" s="65"/>
      <c r="I892" s="65"/>
      <c r="J892" s="180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2:23">
      <c r="B893" s="83"/>
      <c r="C893" s="65"/>
      <c r="D893" s="65"/>
      <c r="E893" s="65"/>
      <c r="F893" s="242"/>
      <c r="G893" s="242"/>
      <c r="H893" s="65"/>
      <c r="I893" s="65"/>
      <c r="J893" s="180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2:23">
      <c r="B894" s="83"/>
      <c r="C894" s="65"/>
      <c r="D894" s="65"/>
      <c r="E894" s="65"/>
      <c r="F894" s="242"/>
      <c r="G894" s="242"/>
      <c r="H894" s="65"/>
      <c r="I894" s="65"/>
      <c r="J894" s="180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2:23">
      <c r="B895" s="83"/>
      <c r="C895" s="65"/>
      <c r="D895" s="65"/>
      <c r="E895" s="65"/>
      <c r="F895" s="242"/>
      <c r="G895" s="242"/>
      <c r="H895" s="65"/>
      <c r="I895" s="65"/>
      <c r="J895" s="180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2:23">
      <c r="B896" s="83"/>
      <c r="C896" s="65"/>
      <c r="D896" s="65"/>
      <c r="E896" s="65"/>
      <c r="F896" s="242"/>
      <c r="G896" s="242"/>
      <c r="H896" s="65"/>
      <c r="I896" s="65"/>
      <c r="J896" s="180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2:23">
      <c r="B897" s="83"/>
      <c r="C897" s="65"/>
      <c r="D897" s="65"/>
      <c r="E897" s="65"/>
      <c r="F897" s="242"/>
      <c r="G897" s="242"/>
      <c r="H897" s="65"/>
      <c r="I897" s="65"/>
      <c r="J897" s="180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2:23">
      <c r="B898" s="83"/>
      <c r="C898" s="65"/>
      <c r="D898" s="65"/>
      <c r="E898" s="65"/>
      <c r="F898" s="242"/>
      <c r="G898" s="242"/>
      <c r="H898" s="65"/>
      <c r="I898" s="65"/>
      <c r="J898" s="180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2:23">
      <c r="B899" s="83"/>
      <c r="C899" s="65"/>
      <c r="D899" s="65"/>
      <c r="E899" s="65"/>
      <c r="F899" s="242"/>
      <c r="G899" s="242"/>
      <c r="H899" s="65"/>
      <c r="I899" s="65"/>
      <c r="J899" s="180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2:23">
      <c r="B900" s="83"/>
      <c r="C900" s="65"/>
      <c r="D900" s="65"/>
      <c r="E900" s="65"/>
      <c r="F900" s="242"/>
      <c r="G900" s="242"/>
      <c r="H900" s="65"/>
      <c r="I900" s="65"/>
      <c r="J900" s="180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2:23">
      <c r="B901" s="83"/>
      <c r="C901" s="65"/>
      <c r="D901" s="65"/>
      <c r="E901" s="65"/>
      <c r="F901" s="242"/>
      <c r="G901" s="242"/>
      <c r="H901" s="65"/>
      <c r="I901" s="65"/>
      <c r="J901" s="180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2:23">
      <c r="B902" s="83"/>
      <c r="C902" s="65"/>
      <c r="D902" s="65"/>
      <c r="E902" s="65"/>
      <c r="F902" s="242"/>
      <c r="G902" s="242"/>
      <c r="H902" s="65"/>
      <c r="I902" s="65"/>
      <c r="J902" s="180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2:23">
      <c r="B903" s="83"/>
      <c r="C903" s="65"/>
      <c r="D903" s="65"/>
      <c r="E903" s="65"/>
      <c r="F903" s="242"/>
      <c r="G903" s="242"/>
      <c r="H903" s="65"/>
      <c r="I903" s="65"/>
      <c r="J903" s="180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2:23">
      <c r="B904" s="83"/>
      <c r="C904" s="65"/>
      <c r="D904" s="65"/>
      <c r="E904" s="65"/>
      <c r="F904" s="242"/>
      <c r="G904" s="242"/>
      <c r="H904" s="65"/>
      <c r="I904" s="65"/>
      <c r="J904" s="180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2:23">
      <c r="B905" s="83"/>
      <c r="C905" s="65"/>
      <c r="D905" s="65"/>
      <c r="E905" s="65"/>
      <c r="F905" s="242"/>
      <c r="G905" s="242"/>
      <c r="H905" s="65"/>
      <c r="I905" s="65"/>
      <c r="J905" s="180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2:23">
      <c r="B906" s="83"/>
      <c r="C906" s="65"/>
      <c r="D906" s="65"/>
      <c r="E906" s="65"/>
      <c r="F906" s="242"/>
      <c r="G906" s="242"/>
      <c r="H906" s="65"/>
      <c r="I906" s="65"/>
      <c r="J906" s="180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2:23">
      <c r="B907" s="83"/>
      <c r="C907" s="65"/>
      <c r="D907" s="65"/>
      <c r="E907" s="65"/>
      <c r="F907" s="242"/>
      <c r="G907" s="242"/>
      <c r="H907" s="65"/>
      <c r="I907" s="65"/>
      <c r="J907" s="180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2:23">
      <c r="B908" s="83"/>
      <c r="C908" s="65"/>
      <c r="D908" s="65"/>
      <c r="E908" s="65"/>
      <c r="F908" s="242"/>
      <c r="G908" s="242"/>
      <c r="H908" s="65"/>
      <c r="I908" s="65"/>
      <c r="J908" s="180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2:23">
      <c r="B909" s="83"/>
      <c r="C909" s="65"/>
      <c r="D909" s="65"/>
      <c r="E909" s="65"/>
      <c r="F909" s="242"/>
      <c r="G909" s="242"/>
      <c r="H909" s="65"/>
      <c r="I909" s="65"/>
      <c r="J909" s="180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2:23">
      <c r="B910" s="83"/>
      <c r="C910" s="65"/>
      <c r="D910" s="65"/>
      <c r="E910" s="65"/>
      <c r="F910" s="242"/>
      <c r="G910" s="242"/>
      <c r="H910" s="65"/>
      <c r="I910" s="65"/>
      <c r="J910" s="180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2:23">
      <c r="B911" s="83"/>
      <c r="C911" s="65"/>
      <c r="D911" s="65"/>
      <c r="E911" s="65"/>
      <c r="F911" s="242"/>
      <c r="G911" s="242"/>
      <c r="H911" s="65"/>
      <c r="I911" s="65"/>
      <c r="J911" s="180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2:23">
      <c r="B912" s="83"/>
      <c r="C912" s="65"/>
      <c r="D912" s="65"/>
      <c r="E912" s="65"/>
      <c r="F912" s="242"/>
      <c r="G912" s="242"/>
      <c r="H912" s="65"/>
      <c r="I912" s="65"/>
      <c r="J912" s="180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2:23">
      <c r="B913" s="83"/>
      <c r="C913" s="65"/>
      <c r="D913" s="65"/>
      <c r="E913" s="65"/>
      <c r="F913" s="242"/>
      <c r="G913" s="242"/>
      <c r="H913" s="65"/>
      <c r="I913" s="65"/>
      <c r="J913" s="180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2:23">
      <c r="B914" s="83"/>
      <c r="C914" s="65"/>
      <c r="D914" s="65"/>
      <c r="E914" s="65"/>
      <c r="F914" s="242"/>
      <c r="G914" s="242"/>
      <c r="H914" s="65"/>
      <c r="I914" s="65"/>
      <c r="J914" s="180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2:23">
      <c r="B915" s="83"/>
      <c r="C915" s="65"/>
      <c r="D915" s="65"/>
      <c r="E915" s="65"/>
      <c r="F915" s="242"/>
      <c r="G915" s="242"/>
      <c r="H915" s="65"/>
      <c r="I915" s="65"/>
      <c r="J915" s="180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2:23">
      <c r="B916" s="83"/>
      <c r="C916" s="65"/>
      <c r="D916" s="65"/>
      <c r="E916" s="65"/>
      <c r="F916" s="242"/>
      <c r="G916" s="242"/>
      <c r="H916" s="65"/>
      <c r="I916" s="65"/>
      <c r="J916" s="180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2:23">
      <c r="B917" s="83"/>
      <c r="C917" s="65"/>
      <c r="D917" s="65"/>
      <c r="E917" s="65"/>
      <c r="F917" s="242"/>
      <c r="G917" s="242"/>
      <c r="H917" s="65"/>
      <c r="I917" s="65"/>
      <c r="J917" s="180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2:23">
      <c r="B918" s="83"/>
      <c r="C918" s="65"/>
      <c r="D918" s="65"/>
      <c r="E918" s="65"/>
      <c r="F918" s="242"/>
      <c r="G918" s="242"/>
      <c r="H918" s="65"/>
      <c r="I918" s="65"/>
      <c r="J918" s="180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2:23">
      <c r="B919" s="83"/>
      <c r="C919" s="65"/>
      <c r="D919" s="65"/>
      <c r="E919" s="65"/>
      <c r="F919" s="242"/>
      <c r="G919" s="242"/>
      <c r="H919" s="65"/>
      <c r="I919" s="65"/>
      <c r="J919" s="180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2:23">
      <c r="B920" s="83"/>
      <c r="C920" s="65"/>
      <c r="D920" s="65"/>
      <c r="E920" s="65"/>
      <c r="F920" s="242"/>
      <c r="G920" s="242"/>
      <c r="H920" s="65"/>
      <c r="I920" s="65"/>
      <c r="J920" s="180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2:23">
      <c r="B921" s="83"/>
      <c r="C921" s="65"/>
      <c r="D921" s="65"/>
      <c r="E921" s="65"/>
      <c r="F921" s="242"/>
      <c r="G921" s="242"/>
      <c r="H921" s="65"/>
      <c r="I921" s="65"/>
      <c r="J921" s="180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2:23">
      <c r="B922" s="83"/>
      <c r="C922" s="65"/>
      <c r="D922" s="65"/>
      <c r="E922" s="65"/>
      <c r="F922" s="242"/>
      <c r="G922" s="242"/>
      <c r="H922" s="65"/>
      <c r="I922" s="65"/>
      <c r="J922" s="180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2:23">
      <c r="B923" s="83"/>
      <c r="C923" s="65"/>
      <c r="D923" s="65"/>
      <c r="E923" s="65"/>
      <c r="F923" s="242"/>
      <c r="G923" s="242"/>
      <c r="H923" s="65"/>
      <c r="I923" s="65"/>
      <c r="J923" s="180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2:23">
      <c r="B924" s="83"/>
      <c r="C924" s="65"/>
      <c r="D924" s="65"/>
      <c r="E924" s="65"/>
      <c r="F924" s="242"/>
      <c r="G924" s="242"/>
      <c r="H924" s="65"/>
      <c r="I924" s="65"/>
      <c r="J924" s="180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2:23">
      <c r="B925" s="83"/>
      <c r="C925" s="65"/>
      <c r="D925" s="65"/>
      <c r="E925" s="65"/>
      <c r="F925" s="242"/>
      <c r="G925" s="242"/>
      <c r="H925" s="65"/>
      <c r="I925" s="65"/>
      <c r="J925" s="180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2:23">
      <c r="B926" s="83"/>
      <c r="C926" s="65"/>
      <c r="D926" s="65"/>
      <c r="E926" s="65"/>
      <c r="F926" s="242"/>
      <c r="G926" s="242"/>
      <c r="H926" s="65"/>
      <c r="I926" s="65"/>
      <c r="J926" s="180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2:23">
      <c r="B927" s="83"/>
      <c r="C927" s="65"/>
      <c r="D927" s="65"/>
      <c r="E927" s="65"/>
      <c r="F927" s="242"/>
      <c r="G927" s="242"/>
      <c r="H927" s="65"/>
      <c r="I927" s="65"/>
      <c r="J927" s="180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2:23">
      <c r="B928" s="83"/>
      <c r="C928" s="65"/>
      <c r="D928" s="65"/>
      <c r="E928" s="65"/>
      <c r="F928" s="242"/>
      <c r="G928" s="242"/>
      <c r="H928" s="65"/>
      <c r="I928" s="65"/>
      <c r="J928" s="180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2:23">
      <c r="B929" s="83"/>
      <c r="C929" s="65"/>
      <c r="D929" s="65"/>
      <c r="E929" s="65"/>
      <c r="F929" s="242"/>
      <c r="G929" s="242"/>
      <c r="H929" s="65"/>
      <c r="I929" s="65"/>
      <c r="J929" s="180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2:23">
      <c r="B930" s="83"/>
      <c r="C930" s="65"/>
      <c r="D930" s="65"/>
      <c r="E930" s="65"/>
      <c r="F930" s="242"/>
      <c r="G930" s="242"/>
      <c r="H930" s="65"/>
      <c r="I930" s="65"/>
      <c r="J930" s="180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2:23">
      <c r="B931" s="83"/>
      <c r="C931" s="65"/>
      <c r="D931" s="65"/>
      <c r="E931" s="65"/>
      <c r="F931" s="242"/>
      <c r="G931" s="242"/>
      <c r="H931" s="65"/>
      <c r="I931" s="65"/>
      <c r="J931" s="180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2:23">
      <c r="B932" s="83"/>
      <c r="C932" s="65"/>
      <c r="D932" s="65"/>
      <c r="E932" s="65"/>
      <c r="F932" s="242"/>
      <c r="G932" s="242"/>
      <c r="H932" s="65"/>
      <c r="I932" s="65"/>
      <c r="J932" s="180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2:23">
      <c r="B933" s="83"/>
      <c r="C933" s="65"/>
      <c r="D933" s="65"/>
      <c r="E933" s="65"/>
      <c r="F933" s="242"/>
      <c r="G933" s="242"/>
      <c r="H933" s="65"/>
      <c r="I933" s="65"/>
      <c r="J933" s="180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2:23">
      <c r="B934" s="83"/>
      <c r="C934" s="65"/>
      <c r="D934" s="65"/>
      <c r="E934" s="65"/>
      <c r="F934" s="242"/>
      <c r="G934" s="242"/>
      <c r="H934" s="65"/>
      <c r="I934" s="65"/>
      <c r="J934" s="180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2:23">
      <c r="B935" s="83"/>
      <c r="C935" s="65"/>
      <c r="D935" s="65"/>
      <c r="E935" s="65"/>
      <c r="F935" s="242"/>
      <c r="G935" s="242"/>
      <c r="H935" s="65"/>
      <c r="I935" s="65"/>
      <c r="J935" s="180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2:23">
      <c r="B936" s="83"/>
      <c r="C936" s="65"/>
      <c r="D936" s="65"/>
      <c r="E936" s="65"/>
      <c r="F936" s="242"/>
      <c r="G936" s="242"/>
      <c r="H936" s="65"/>
      <c r="I936" s="65"/>
      <c r="J936" s="180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2:23">
      <c r="B937" s="83"/>
      <c r="C937" s="65"/>
      <c r="D937" s="65"/>
      <c r="E937" s="65"/>
      <c r="F937" s="242"/>
      <c r="G937" s="242"/>
      <c r="H937" s="65"/>
      <c r="I937" s="65"/>
      <c r="J937" s="180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2:23">
      <c r="B938" s="83"/>
      <c r="C938" s="65"/>
      <c r="D938" s="65"/>
      <c r="E938" s="65"/>
      <c r="F938" s="242"/>
      <c r="G938" s="242"/>
      <c r="H938" s="65"/>
      <c r="I938" s="65"/>
      <c r="J938" s="180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2:23">
      <c r="B939" s="83"/>
      <c r="C939" s="65"/>
      <c r="D939" s="65"/>
      <c r="E939" s="65"/>
      <c r="F939" s="242"/>
      <c r="G939" s="242"/>
      <c r="H939" s="65"/>
      <c r="I939" s="65"/>
      <c r="J939" s="180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2:23">
      <c r="B940" s="83"/>
      <c r="C940" s="65"/>
      <c r="D940" s="65"/>
      <c r="E940" s="65"/>
      <c r="F940" s="242"/>
      <c r="G940" s="242"/>
      <c r="H940" s="65"/>
      <c r="I940" s="65"/>
      <c r="J940" s="180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2:23">
      <c r="B941" s="83"/>
      <c r="C941" s="65"/>
      <c r="D941" s="65"/>
      <c r="E941" s="65"/>
      <c r="F941" s="242"/>
      <c r="G941" s="242"/>
      <c r="H941" s="65"/>
      <c r="I941" s="65"/>
      <c r="J941" s="180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2:23">
      <c r="B942" s="83"/>
      <c r="C942" s="65"/>
      <c r="D942" s="65"/>
      <c r="E942" s="65"/>
      <c r="F942" s="242"/>
      <c r="G942" s="242"/>
      <c r="H942" s="65"/>
      <c r="I942" s="65"/>
      <c r="J942" s="180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2:23">
      <c r="B943" s="83"/>
      <c r="C943" s="65"/>
      <c r="D943" s="65"/>
      <c r="E943" s="65"/>
      <c r="F943" s="242"/>
      <c r="G943" s="242"/>
      <c r="H943" s="65"/>
      <c r="I943" s="65"/>
      <c r="J943" s="180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2:23">
      <c r="B944" s="83"/>
      <c r="C944" s="65"/>
      <c r="D944" s="65"/>
      <c r="E944" s="65"/>
      <c r="F944" s="242"/>
      <c r="G944" s="242"/>
      <c r="H944" s="65"/>
      <c r="I944" s="65"/>
      <c r="J944" s="180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2:23">
      <c r="B945" s="83"/>
      <c r="C945" s="65"/>
      <c r="D945" s="65"/>
      <c r="E945" s="65"/>
      <c r="F945" s="242"/>
      <c r="G945" s="242"/>
      <c r="H945" s="65"/>
      <c r="I945" s="65"/>
      <c r="J945" s="180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2:23">
      <c r="B946" s="83"/>
      <c r="C946" s="65"/>
      <c r="D946" s="65"/>
      <c r="E946" s="65"/>
      <c r="F946" s="242"/>
      <c r="G946" s="242"/>
      <c r="H946" s="65"/>
      <c r="I946" s="65"/>
      <c r="J946" s="180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2:23">
      <c r="B947" s="83"/>
      <c r="C947" s="65"/>
      <c r="D947" s="65"/>
      <c r="E947" s="65"/>
      <c r="F947" s="242"/>
      <c r="G947" s="242"/>
      <c r="H947" s="65"/>
      <c r="I947" s="65"/>
      <c r="J947" s="180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2:23">
      <c r="B948" s="83"/>
      <c r="C948" s="65"/>
      <c r="D948" s="65"/>
      <c r="E948" s="65"/>
      <c r="F948" s="242"/>
      <c r="G948" s="242"/>
      <c r="H948" s="65"/>
      <c r="I948" s="65"/>
      <c r="J948" s="180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2:23">
      <c r="B949" s="83"/>
      <c r="C949" s="65"/>
      <c r="D949" s="65"/>
      <c r="E949" s="65"/>
      <c r="F949" s="242"/>
      <c r="G949" s="242"/>
      <c r="H949" s="65"/>
      <c r="I949" s="65"/>
      <c r="J949" s="180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2:23">
      <c r="B950" s="83"/>
      <c r="C950" s="65"/>
      <c r="D950" s="65"/>
      <c r="E950" s="65"/>
      <c r="F950" s="242"/>
      <c r="G950" s="242"/>
      <c r="H950" s="65"/>
      <c r="I950" s="65"/>
      <c r="J950" s="180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2:23">
      <c r="B951" s="83"/>
      <c r="C951" s="65"/>
      <c r="D951" s="65"/>
      <c r="E951" s="65"/>
      <c r="F951" s="242"/>
      <c r="G951" s="242"/>
      <c r="H951" s="65"/>
      <c r="I951" s="65"/>
      <c r="J951" s="180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2:23">
      <c r="B952" s="83"/>
      <c r="C952" s="65"/>
      <c r="D952" s="65"/>
      <c r="E952" s="65"/>
      <c r="F952" s="242"/>
      <c r="G952" s="242"/>
      <c r="H952" s="65"/>
      <c r="I952" s="65"/>
      <c r="J952" s="180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2:23">
      <c r="B953" s="83"/>
      <c r="C953" s="65"/>
      <c r="D953" s="65"/>
      <c r="E953" s="65"/>
      <c r="F953" s="242"/>
      <c r="G953" s="242"/>
      <c r="H953" s="65"/>
      <c r="I953" s="65"/>
      <c r="J953" s="180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2:23">
      <c r="B954" s="83"/>
      <c r="C954" s="65"/>
      <c r="D954" s="65"/>
      <c r="E954" s="65"/>
      <c r="F954" s="242"/>
      <c r="G954" s="242"/>
      <c r="H954" s="65"/>
      <c r="I954" s="65"/>
      <c r="J954" s="180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2:23">
      <c r="B955" s="83"/>
      <c r="C955" s="65"/>
      <c r="D955" s="65"/>
      <c r="E955" s="65"/>
      <c r="F955" s="242"/>
      <c r="G955" s="242"/>
      <c r="H955" s="65"/>
      <c r="I955" s="65"/>
      <c r="J955" s="180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2:23">
      <c r="B956" s="83"/>
      <c r="C956" s="65"/>
      <c r="D956" s="65"/>
      <c r="E956" s="65"/>
      <c r="F956" s="242"/>
      <c r="G956" s="242"/>
      <c r="H956" s="65"/>
      <c r="I956" s="65"/>
      <c r="J956" s="180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2:23">
      <c r="B957" s="83"/>
      <c r="C957" s="65"/>
      <c r="D957" s="65"/>
      <c r="E957" s="65"/>
      <c r="F957" s="242"/>
      <c r="G957" s="242"/>
      <c r="H957" s="65"/>
      <c r="I957" s="65"/>
      <c r="J957" s="180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2:23">
      <c r="B958" s="83"/>
      <c r="C958" s="65"/>
      <c r="D958" s="65"/>
      <c r="E958" s="65"/>
      <c r="F958" s="242"/>
      <c r="G958" s="242"/>
      <c r="H958" s="65"/>
      <c r="I958" s="65"/>
      <c r="J958" s="180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2:23">
      <c r="B959" s="83"/>
      <c r="C959" s="65"/>
      <c r="D959" s="65"/>
      <c r="E959" s="65"/>
      <c r="F959" s="242"/>
      <c r="G959" s="242"/>
      <c r="H959" s="65"/>
      <c r="I959" s="65"/>
      <c r="J959" s="180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2:23">
      <c r="B960" s="83"/>
      <c r="C960" s="65"/>
      <c r="D960" s="65"/>
      <c r="E960" s="65"/>
      <c r="F960" s="242"/>
      <c r="G960" s="242"/>
      <c r="H960" s="65"/>
      <c r="I960" s="65"/>
      <c r="J960" s="180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2:23">
      <c r="B961" s="83"/>
      <c r="C961" s="65"/>
      <c r="D961" s="65"/>
      <c r="E961" s="65"/>
      <c r="F961" s="242"/>
      <c r="G961" s="242"/>
      <c r="H961" s="65"/>
      <c r="I961" s="65"/>
      <c r="J961" s="180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2:23">
      <c r="B962" s="83"/>
      <c r="C962" s="65"/>
      <c r="D962" s="65"/>
      <c r="E962" s="65"/>
      <c r="F962" s="242"/>
      <c r="G962" s="242"/>
      <c r="H962" s="65"/>
      <c r="I962" s="65"/>
      <c r="J962" s="180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2:23">
      <c r="B963" s="83"/>
      <c r="C963" s="65"/>
      <c r="D963" s="65"/>
      <c r="E963" s="65"/>
      <c r="F963" s="242"/>
      <c r="G963" s="242"/>
      <c r="H963" s="65"/>
      <c r="I963" s="65"/>
      <c r="J963" s="180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2:23">
      <c r="B964" s="83"/>
      <c r="C964" s="65"/>
      <c r="D964" s="65"/>
      <c r="E964" s="65"/>
      <c r="F964" s="242"/>
      <c r="G964" s="242"/>
      <c r="H964" s="65"/>
      <c r="I964" s="65"/>
      <c r="J964" s="180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2:23">
      <c r="B965" s="83"/>
      <c r="C965" s="65"/>
      <c r="D965" s="65"/>
      <c r="E965" s="65"/>
      <c r="F965" s="242"/>
      <c r="G965" s="242"/>
      <c r="H965" s="65"/>
      <c r="I965" s="65"/>
      <c r="J965" s="180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2:23">
      <c r="B966" s="83"/>
      <c r="C966" s="65"/>
      <c r="D966" s="65"/>
      <c r="E966" s="65"/>
      <c r="F966" s="242"/>
      <c r="G966" s="242"/>
      <c r="H966" s="65"/>
      <c r="I966" s="65"/>
      <c r="J966" s="180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2:23">
      <c r="B967" s="83"/>
      <c r="C967" s="65"/>
      <c r="D967" s="65"/>
      <c r="E967" s="65"/>
      <c r="F967" s="242"/>
      <c r="G967" s="242"/>
      <c r="H967" s="65"/>
      <c r="I967" s="65"/>
      <c r="J967" s="180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2:23">
      <c r="B968" s="83"/>
      <c r="C968" s="65"/>
      <c r="D968" s="65"/>
      <c r="E968" s="65"/>
      <c r="F968" s="242"/>
      <c r="G968" s="242"/>
      <c r="H968" s="65"/>
      <c r="I968" s="65"/>
      <c r="J968" s="180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2:23">
      <c r="B969" s="83"/>
      <c r="C969" s="65"/>
      <c r="D969" s="65"/>
      <c r="E969" s="65"/>
      <c r="F969" s="242"/>
      <c r="G969" s="242"/>
      <c r="H969" s="65"/>
      <c r="I969" s="65"/>
      <c r="J969" s="180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2:23">
      <c r="B970" s="83"/>
      <c r="C970" s="65"/>
      <c r="D970" s="65"/>
      <c r="E970" s="65"/>
      <c r="F970" s="242"/>
      <c r="G970" s="242"/>
      <c r="H970" s="65"/>
      <c r="I970" s="65"/>
      <c r="J970" s="180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2:23">
      <c r="B971" s="83"/>
      <c r="C971" s="65"/>
      <c r="D971" s="65"/>
      <c r="E971" s="65"/>
      <c r="F971" s="242"/>
      <c r="G971" s="242"/>
      <c r="H971" s="65"/>
      <c r="I971" s="65"/>
      <c r="J971" s="180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2:23">
      <c r="B972" s="83"/>
      <c r="C972" s="65"/>
      <c r="D972" s="65"/>
      <c r="E972" s="65"/>
      <c r="F972" s="242"/>
      <c r="G972" s="242"/>
      <c r="H972" s="65"/>
      <c r="I972" s="65"/>
      <c r="J972" s="180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2:23">
      <c r="B973" s="83"/>
      <c r="C973" s="65"/>
      <c r="D973" s="65"/>
      <c r="E973" s="65"/>
      <c r="F973" s="242"/>
      <c r="G973" s="242"/>
      <c r="H973" s="65"/>
      <c r="I973" s="65"/>
      <c r="J973" s="180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2:23">
      <c r="B974" s="83"/>
      <c r="C974" s="65"/>
      <c r="D974" s="65"/>
      <c r="E974" s="65"/>
      <c r="F974" s="242"/>
      <c r="G974" s="242"/>
      <c r="H974" s="65"/>
      <c r="I974" s="65"/>
      <c r="J974" s="180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2:23">
      <c r="B975" s="83"/>
      <c r="C975" s="65"/>
      <c r="D975" s="65"/>
      <c r="E975" s="65"/>
      <c r="F975" s="242"/>
      <c r="G975" s="242"/>
      <c r="H975" s="65"/>
      <c r="I975" s="65"/>
      <c r="J975" s="180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2:23">
      <c r="B976" s="83"/>
      <c r="C976" s="65"/>
      <c r="D976" s="65"/>
      <c r="E976" s="65"/>
      <c r="F976" s="242"/>
      <c r="G976" s="242"/>
      <c r="H976" s="65"/>
      <c r="I976" s="65"/>
      <c r="J976" s="180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2:23">
      <c r="B977" s="83"/>
      <c r="C977" s="65"/>
      <c r="D977" s="65"/>
      <c r="E977" s="65"/>
      <c r="F977" s="242"/>
      <c r="G977" s="242"/>
      <c r="H977" s="65"/>
      <c r="I977" s="65"/>
      <c r="J977" s="180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2:23">
      <c r="B978" s="83"/>
      <c r="C978" s="65"/>
      <c r="D978" s="65"/>
      <c r="E978" s="65"/>
      <c r="F978" s="242"/>
      <c r="G978" s="242"/>
      <c r="H978" s="65"/>
      <c r="I978" s="65"/>
      <c r="J978" s="180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2:23">
      <c r="B979" s="83"/>
      <c r="C979" s="65"/>
      <c r="D979" s="65"/>
      <c r="E979" s="65"/>
      <c r="F979" s="242"/>
      <c r="G979" s="242"/>
      <c r="H979" s="65"/>
      <c r="I979" s="65"/>
      <c r="J979" s="180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2:23">
      <c r="B980" s="83"/>
      <c r="C980" s="65"/>
      <c r="D980" s="65"/>
      <c r="E980" s="65"/>
      <c r="F980" s="242"/>
      <c r="G980" s="242"/>
      <c r="H980" s="65"/>
      <c r="I980" s="65"/>
      <c r="J980" s="180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2:23">
      <c r="B981" s="83"/>
      <c r="C981" s="65"/>
      <c r="D981" s="65"/>
      <c r="E981" s="65"/>
      <c r="F981" s="242"/>
      <c r="G981" s="242"/>
      <c r="H981" s="65"/>
      <c r="I981" s="65"/>
      <c r="J981" s="180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2:23">
      <c r="B982" s="83"/>
      <c r="C982" s="65"/>
      <c r="D982" s="65"/>
      <c r="E982" s="65"/>
      <c r="F982" s="242"/>
      <c r="G982" s="242"/>
      <c r="H982" s="65"/>
      <c r="I982" s="65"/>
      <c r="J982" s="180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2:23">
      <c r="B983" s="83"/>
      <c r="C983" s="65"/>
      <c r="D983" s="65"/>
      <c r="E983" s="65"/>
      <c r="F983" s="242"/>
      <c r="G983" s="242"/>
      <c r="H983" s="65"/>
      <c r="I983" s="65"/>
      <c r="J983" s="180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2:23">
      <c r="B984" s="83"/>
      <c r="C984" s="65"/>
      <c r="D984" s="65"/>
      <c r="E984" s="65"/>
      <c r="F984" s="242"/>
      <c r="G984" s="242"/>
      <c r="H984" s="65"/>
      <c r="I984" s="65"/>
      <c r="J984" s="180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2:23">
      <c r="B985" s="83"/>
      <c r="C985" s="65"/>
      <c r="D985" s="65"/>
      <c r="E985" s="65"/>
      <c r="F985" s="242"/>
      <c r="G985" s="242"/>
      <c r="H985" s="65"/>
      <c r="I985" s="65"/>
      <c r="J985" s="180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2:23">
      <c r="B986" s="83"/>
      <c r="C986" s="65"/>
      <c r="D986" s="65"/>
      <c r="E986" s="65"/>
      <c r="F986" s="242"/>
      <c r="G986" s="242"/>
      <c r="H986" s="65"/>
      <c r="I986" s="65"/>
      <c r="J986" s="180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2:23">
      <c r="B987" s="83"/>
      <c r="C987" s="65"/>
      <c r="D987" s="65"/>
      <c r="E987" s="65"/>
      <c r="F987" s="242"/>
      <c r="G987" s="242"/>
      <c r="H987" s="65"/>
      <c r="I987" s="65"/>
      <c r="J987" s="180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2:23">
      <c r="B988" s="83"/>
      <c r="C988" s="65"/>
      <c r="D988" s="65"/>
      <c r="E988" s="65"/>
      <c r="F988" s="242"/>
      <c r="G988" s="242"/>
      <c r="H988" s="65"/>
      <c r="I988" s="65"/>
      <c r="J988" s="180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2:23">
      <c r="B989" s="83"/>
      <c r="C989" s="65"/>
      <c r="D989" s="65"/>
      <c r="E989" s="65"/>
      <c r="F989" s="242"/>
      <c r="G989" s="242"/>
      <c r="H989" s="65"/>
      <c r="I989" s="65"/>
      <c r="J989" s="180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2:23">
      <c r="B990" s="83"/>
      <c r="C990" s="65"/>
      <c r="D990" s="65"/>
      <c r="E990" s="65"/>
      <c r="F990" s="242"/>
      <c r="G990" s="242"/>
      <c r="H990" s="65"/>
      <c r="I990" s="65"/>
      <c r="J990" s="180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2:23">
      <c r="B991" s="83"/>
      <c r="C991" s="65"/>
      <c r="D991" s="65"/>
      <c r="E991" s="65"/>
      <c r="F991" s="242"/>
      <c r="G991" s="242"/>
      <c r="H991" s="65"/>
      <c r="I991" s="65"/>
      <c r="J991" s="180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2:23">
      <c r="B992" s="83"/>
      <c r="C992" s="65"/>
      <c r="D992" s="65"/>
      <c r="E992" s="65"/>
      <c r="F992" s="242"/>
      <c r="G992" s="242"/>
      <c r="H992" s="65"/>
      <c r="I992" s="65"/>
      <c r="J992" s="180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2:23">
      <c r="B993" s="83"/>
      <c r="C993" s="65"/>
      <c r="D993" s="65"/>
      <c r="E993" s="65"/>
      <c r="F993" s="242"/>
      <c r="G993" s="242"/>
      <c r="H993" s="65"/>
      <c r="I993" s="65"/>
      <c r="J993" s="180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2:23">
      <c r="B994" s="83"/>
      <c r="C994" s="65"/>
      <c r="D994" s="65"/>
      <c r="E994" s="65"/>
      <c r="F994" s="242"/>
      <c r="G994" s="242"/>
      <c r="H994" s="65"/>
      <c r="I994" s="65"/>
      <c r="J994" s="180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2:23">
      <c r="B995" s="83"/>
      <c r="C995" s="65"/>
      <c r="D995" s="65"/>
      <c r="E995" s="65"/>
      <c r="F995" s="242"/>
      <c r="G995" s="242"/>
      <c r="H995" s="65"/>
      <c r="I995" s="65"/>
      <c r="J995" s="180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2:23">
      <c r="B996" s="83"/>
      <c r="C996" s="65"/>
      <c r="D996" s="65"/>
      <c r="E996" s="65"/>
      <c r="F996" s="242"/>
      <c r="G996" s="242"/>
      <c r="H996" s="65"/>
      <c r="I996" s="65"/>
      <c r="J996" s="180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2:23">
      <c r="B997" s="83"/>
      <c r="C997" s="65"/>
      <c r="D997" s="65"/>
      <c r="E997" s="65"/>
      <c r="F997" s="242"/>
      <c r="G997" s="242"/>
      <c r="H997" s="65"/>
      <c r="I997" s="65"/>
      <c r="J997" s="180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2:23">
      <c r="B998" s="83"/>
      <c r="C998" s="65"/>
      <c r="D998" s="65"/>
      <c r="E998" s="65"/>
      <c r="F998" s="242"/>
      <c r="G998" s="242"/>
      <c r="H998" s="65"/>
      <c r="I998" s="65"/>
      <c r="J998" s="180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2:23">
      <c r="B999" s="83"/>
      <c r="C999" s="65"/>
      <c r="D999" s="65"/>
      <c r="E999" s="65"/>
      <c r="F999" s="242"/>
      <c r="G999" s="242"/>
      <c r="H999" s="65"/>
      <c r="I999" s="65"/>
      <c r="J999" s="180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2:23">
      <c r="B1000" s="83"/>
      <c r="C1000" s="65"/>
      <c r="D1000" s="65"/>
      <c r="E1000" s="65"/>
      <c r="F1000" s="242"/>
      <c r="G1000" s="242"/>
      <c r="H1000" s="65"/>
      <c r="I1000" s="65"/>
      <c r="J1000" s="180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  <row r="1001" spans="2:23">
      <c r="B1001" s="83"/>
      <c r="C1001" s="65"/>
      <c r="D1001" s="65"/>
      <c r="E1001" s="65"/>
      <c r="F1001" s="242"/>
      <c r="G1001" s="242"/>
      <c r="H1001" s="65"/>
      <c r="I1001" s="65"/>
      <c r="J1001" s="180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</row>
    <row r="1002" spans="2:23">
      <c r="B1002" s="83"/>
      <c r="C1002" s="65"/>
      <c r="D1002" s="65"/>
      <c r="E1002" s="65"/>
      <c r="F1002" s="242"/>
      <c r="G1002" s="242"/>
      <c r="H1002" s="65"/>
      <c r="I1002" s="65"/>
      <c r="J1002" s="180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</row>
    <row r="1003" spans="2:23">
      <c r="B1003" s="83"/>
      <c r="C1003" s="65"/>
      <c r="D1003" s="65"/>
      <c r="E1003" s="65"/>
      <c r="F1003" s="242"/>
      <c r="G1003" s="242"/>
      <c r="H1003" s="65"/>
      <c r="I1003" s="65"/>
      <c r="J1003" s="180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</row>
    <row r="1004" spans="2:23">
      <c r="B1004" s="83"/>
      <c r="C1004" s="65"/>
      <c r="D1004" s="65"/>
      <c r="E1004" s="65"/>
      <c r="F1004" s="242"/>
      <c r="G1004" s="242"/>
      <c r="H1004" s="65"/>
      <c r="I1004" s="65"/>
      <c r="J1004" s="180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</row>
    <row r="1005" spans="2:23">
      <c r="B1005" s="83"/>
      <c r="C1005" s="65"/>
      <c r="D1005" s="65"/>
      <c r="E1005" s="65"/>
      <c r="F1005" s="242"/>
      <c r="G1005" s="242"/>
      <c r="H1005" s="65"/>
      <c r="I1005" s="65"/>
      <c r="J1005" s="180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</row>
    <row r="1006" spans="2:23">
      <c r="B1006" s="83"/>
      <c r="C1006" s="65"/>
      <c r="D1006" s="65"/>
      <c r="E1006" s="65"/>
      <c r="F1006" s="242"/>
      <c r="G1006" s="242"/>
      <c r="H1006" s="65"/>
      <c r="I1006" s="65"/>
      <c r="J1006" s="180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</row>
    <row r="1007" spans="2:23">
      <c r="B1007" s="83"/>
      <c r="C1007" s="65"/>
      <c r="D1007" s="65"/>
      <c r="E1007" s="65"/>
      <c r="F1007" s="242"/>
      <c r="G1007" s="242"/>
      <c r="H1007" s="65"/>
      <c r="I1007" s="65"/>
      <c r="J1007" s="180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</row>
    <row r="1008" spans="2:23">
      <c r="B1008" s="83"/>
      <c r="C1008" s="65"/>
      <c r="D1008" s="65"/>
      <c r="E1008" s="65"/>
      <c r="F1008" s="242"/>
      <c r="G1008" s="242"/>
      <c r="H1008" s="65"/>
      <c r="I1008" s="65"/>
      <c r="J1008" s="180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</row>
    <row r="1009" spans="2:23">
      <c r="B1009" s="83"/>
      <c r="C1009" s="65"/>
      <c r="D1009" s="65"/>
      <c r="E1009" s="65"/>
      <c r="F1009" s="242"/>
      <c r="G1009" s="242"/>
      <c r="H1009" s="65"/>
      <c r="I1009" s="65"/>
      <c r="J1009" s="180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</row>
    <row r="1010" spans="2:23">
      <c r="B1010" s="83"/>
      <c r="C1010" s="65"/>
      <c r="D1010" s="65"/>
      <c r="E1010" s="65"/>
      <c r="F1010" s="242"/>
      <c r="G1010" s="242"/>
      <c r="H1010" s="65"/>
      <c r="I1010" s="65"/>
      <c r="J1010" s="180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</row>
    <row r="1011" spans="2:23">
      <c r="B1011" s="83"/>
      <c r="C1011" s="65"/>
      <c r="D1011" s="65"/>
      <c r="E1011" s="65"/>
      <c r="F1011" s="242"/>
      <c r="G1011" s="242"/>
      <c r="H1011" s="65"/>
      <c r="I1011" s="65"/>
      <c r="J1011" s="180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</row>
    <row r="1012" spans="2:23">
      <c r="B1012" s="83"/>
      <c r="C1012" s="65"/>
      <c r="D1012" s="65"/>
      <c r="E1012" s="65"/>
      <c r="F1012" s="242"/>
      <c r="G1012" s="242"/>
      <c r="H1012" s="65"/>
      <c r="I1012" s="65"/>
      <c r="J1012" s="180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</row>
    <row r="1013" spans="2:23">
      <c r="B1013" s="83"/>
      <c r="C1013" s="65"/>
      <c r="D1013" s="65"/>
      <c r="E1013" s="65"/>
      <c r="F1013" s="242"/>
      <c r="G1013" s="242"/>
      <c r="H1013" s="65"/>
      <c r="I1013" s="65"/>
      <c r="J1013" s="180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</row>
    <row r="1014" spans="2:23">
      <c r="B1014" s="83"/>
      <c r="C1014" s="65"/>
      <c r="D1014" s="65"/>
      <c r="E1014" s="65"/>
      <c r="F1014" s="242"/>
      <c r="G1014" s="242"/>
      <c r="H1014" s="65"/>
      <c r="I1014" s="65"/>
      <c r="J1014" s="180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</row>
    <row r="1015" spans="2:23">
      <c r="B1015" s="83"/>
      <c r="C1015" s="65"/>
      <c r="D1015" s="65"/>
      <c r="E1015" s="65"/>
      <c r="F1015" s="242"/>
      <c r="G1015" s="242"/>
      <c r="H1015" s="65"/>
      <c r="I1015" s="65"/>
      <c r="J1015" s="180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</row>
    <row r="1016" spans="2:23">
      <c r="B1016" s="83"/>
      <c r="C1016" s="65"/>
      <c r="D1016" s="65"/>
      <c r="E1016" s="65"/>
      <c r="F1016" s="242"/>
      <c r="G1016" s="242"/>
      <c r="H1016" s="65"/>
      <c r="I1016" s="65"/>
      <c r="J1016" s="180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</row>
    <row r="1017" spans="2:23">
      <c r="B1017" s="83"/>
      <c r="C1017" s="65"/>
      <c r="D1017" s="65"/>
      <c r="E1017" s="65"/>
      <c r="F1017" s="242"/>
      <c r="G1017" s="242"/>
      <c r="H1017" s="65"/>
      <c r="I1017" s="65"/>
      <c r="J1017" s="180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</row>
    <row r="1018" spans="2:23">
      <c r="B1018" s="83"/>
      <c r="C1018" s="65"/>
      <c r="D1018" s="65"/>
      <c r="E1018" s="65"/>
      <c r="F1018" s="242"/>
      <c r="G1018" s="242"/>
      <c r="H1018" s="65"/>
      <c r="I1018" s="65"/>
      <c r="J1018" s="180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</row>
    <row r="1019" spans="2:23">
      <c r="B1019" s="83"/>
      <c r="C1019" s="65"/>
      <c r="D1019" s="65"/>
      <c r="E1019" s="65"/>
      <c r="F1019" s="242"/>
      <c r="G1019" s="242"/>
      <c r="H1019" s="65"/>
      <c r="I1019" s="65"/>
      <c r="J1019" s="180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</row>
    <row r="1020" spans="2:23">
      <c r="B1020" s="83"/>
      <c r="C1020" s="65"/>
      <c r="D1020" s="65"/>
      <c r="E1020" s="65"/>
      <c r="F1020" s="242"/>
      <c r="G1020" s="242"/>
      <c r="H1020" s="65"/>
      <c r="I1020" s="65"/>
      <c r="J1020" s="180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</row>
    <row r="1021" spans="2:23">
      <c r="B1021" s="83"/>
      <c r="C1021" s="65"/>
      <c r="D1021" s="65"/>
      <c r="E1021" s="65"/>
      <c r="F1021" s="242"/>
      <c r="G1021" s="242"/>
      <c r="H1021" s="65"/>
      <c r="I1021" s="65"/>
      <c r="J1021" s="180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</row>
    <row r="1022" spans="2:23">
      <c r="B1022" s="83"/>
      <c r="C1022" s="65"/>
      <c r="D1022" s="65"/>
      <c r="E1022" s="65"/>
      <c r="F1022" s="242"/>
      <c r="G1022" s="242"/>
      <c r="H1022" s="65"/>
      <c r="I1022" s="65"/>
      <c r="J1022" s="180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</row>
    <row r="1023" spans="2:23">
      <c r="B1023" s="83"/>
      <c r="C1023" s="65"/>
      <c r="D1023" s="65"/>
      <c r="E1023" s="65"/>
      <c r="F1023" s="242"/>
      <c r="G1023" s="242"/>
      <c r="H1023" s="65"/>
      <c r="I1023" s="65"/>
      <c r="J1023" s="180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</row>
    <row r="1024" spans="2:23">
      <c r="B1024" s="83"/>
      <c r="C1024" s="65"/>
      <c r="D1024" s="65"/>
      <c r="E1024" s="65"/>
      <c r="F1024" s="242"/>
      <c r="G1024" s="242"/>
      <c r="H1024" s="65"/>
      <c r="I1024" s="65"/>
      <c r="J1024" s="180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</row>
  </sheetData>
  <sheetProtection password="F5AC" sheet="1" objects="1" scenarios="1"/>
  <sortState ref="A23:N91">
    <sortCondition ref="G23:G91"/>
  </sortState>
  <mergeCells count="2">
    <mergeCell ref="D3:D4"/>
    <mergeCell ref="E3:I4"/>
  </mergeCells>
  <conditionalFormatting sqref="C5:I19">
    <cfRule type="expression" dxfId="190" priority="326" stopIfTrue="1">
      <formula>$E5&gt;0</formula>
    </cfRule>
  </conditionalFormatting>
  <conditionalFormatting sqref="C93:G97 C99:G102 C104:G108 C110:G112 I93:I97 I99:I102 I104:I108 I110:I112 C23:G23 I23 I159:I165 C159:G165 I126:I156 C126:G156 I28 C28:G28 C31:G33 I31:I33 I38 C38:G38 C40:G40 I40 I42 C42:G42 I47 C47:G47 C50:G50 I50 I52 C52:G52 I115:I117 C115:G117 C119:G123 I119:I123 C54:G91 I54:I91">
    <cfRule type="expression" dxfId="189" priority="327" stopIfTrue="1">
      <formula>$J23=0</formula>
    </cfRule>
    <cfRule type="expression" dxfId="188" priority="328" stopIfTrue="1">
      <formula>$J23=2</formula>
    </cfRule>
    <cfRule type="expression" dxfId="187" priority="329" stopIfTrue="1">
      <formula>$J23=1</formula>
    </cfRule>
  </conditionalFormatting>
  <conditionalFormatting sqref="C157:G157 I157">
    <cfRule type="expression" dxfId="186" priority="79" stopIfTrue="1">
      <formula>$J157=0</formula>
    </cfRule>
    <cfRule type="expression" dxfId="185" priority="80" stopIfTrue="1">
      <formula>$J157=2</formula>
    </cfRule>
    <cfRule type="expression" dxfId="184" priority="81" stopIfTrue="1">
      <formula>$J157=1</formula>
    </cfRule>
  </conditionalFormatting>
  <conditionalFormatting sqref="C124:G124 I124">
    <cfRule type="expression" dxfId="183" priority="76" stopIfTrue="1">
      <formula>$J124=0</formula>
    </cfRule>
    <cfRule type="expression" dxfId="182" priority="77" stopIfTrue="1">
      <formula>$J124=2</formula>
    </cfRule>
    <cfRule type="expression" dxfId="181" priority="78" stopIfTrue="1">
      <formula>$J124=1</formula>
    </cfRule>
  </conditionalFormatting>
  <conditionalFormatting sqref="C25:G25 I25">
    <cfRule type="expression" dxfId="180" priority="73" stopIfTrue="1">
      <formula>$J25=0</formula>
    </cfRule>
    <cfRule type="expression" dxfId="179" priority="74" stopIfTrue="1">
      <formula>$J25=2</formula>
    </cfRule>
    <cfRule type="expression" dxfId="178" priority="75" stopIfTrue="1">
      <formula>$J25=1</formula>
    </cfRule>
  </conditionalFormatting>
  <conditionalFormatting sqref="C24:G24 I24">
    <cfRule type="expression" dxfId="177" priority="70" stopIfTrue="1">
      <formula>$J24=0</formula>
    </cfRule>
    <cfRule type="expression" dxfId="176" priority="71" stopIfTrue="1">
      <formula>$J24=2</formula>
    </cfRule>
    <cfRule type="expression" dxfId="175" priority="72" stopIfTrue="1">
      <formula>$J24=1</formula>
    </cfRule>
  </conditionalFormatting>
  <conditionalFormatting sqref="C27:G27 I27">
    <cfRule type="expression" dxfId="174" priority="67" stopIfTrue="1">
      <formula>$J27=0</formula>
    </cfRule>
    <cfRule type="expression" dxfId="173" priority="68" stopIfTrue="1">
      <formula>$J27=2</formula>
    </cfRule>
    <cfRule type="expression" dxfId="172" priority="69" stopIfTrue="1">
      <formula>$J27=1</formula>
    </cfRule>
  </conditionalFormatting>
  <conditionalFormatting sqref="C26:G26 I26">
    <cfRule type="expression" dxfId="171" priority="64" stopIfTrue="1">
      <formula>$J26=0</formula>
    </cfRule>
    <cfRule type="expression" dxfId="170" priority="65" stopIfTrue="1">
      <formula>$J26=2</formula>
    </cfRule>
    <cfRule type="expression" dxfId="169" priority="66" stopIfTrue="1">
      <formula>$J26=1</formula>
    </cfRule>
  </conditionalFormatting>
  <conditionalFormatting sqref="I29 C29:G29">
    <cfRule type="expression" dxfId="168" priority="61" stopIfTrue="1">
      <formula>$J29=0</formula>
    </cfRule>
    <cfRule type="expression" dxfId="167" priority="62" stopIfTrue="1">
      <formula>$J29=2</formula>
    </cfRule>
    <cfRule type="expression" dxfId="166" priority="63" stopIfTrue="1">
      <formula>$J29=1</formula>
    </cfRule>
  </conditionalFormatting>
  <conditionalFormatting sqref="I30 C30:G30">
    <cfRule type="expression" dxfId="165" priority="58" stopIfTrue="1">
      <formula>$J30=0</formula>
    </cfRule>
    <cfRule type="expression" dxfId="164" priority="59" stopIfTrue="1">
      <formula>$J30=2</formula>
    </cfRule>
    <cfRule type="expression" dxfId="163" priority="60" stopIfTrue="1">
      <formula>$J30=1</formula>
    </cfRule>
  </conditionalFormatting>
  <conditionalFormatting sqref="C34:G34 I34">
    <cfRule type="expression" dxfId="162" priority="55" stopIfTrue="1">
      <formula>$J34=0</formula>
    </cfRule>
    <cfRule type="expression" dxfId="161" priority="56" stopIfTrue="1">
      <formula>$J34=2</formula>
    </cfRule>
    <cfRule type="expression" dxfId="160" priority="57" stopIfTrue="1">
      <formula>$J34=1</formula>
    </cfRule>
  </conditionalFormatting>
  <conditionalFormatting sqref="C35:G35 I35">
    <cfRule type="expression" dxfId="159" priority="52" stopIfTrue="1">
      <formula>$J35=0</formula>
    </cfRule>
    <cfRule type="expression" dxfId="158" priority="53" stopIfTrue="1">
      <formula>$J35=2</formula>
    </cfRule>
    <cfRule type="expression" dxfId="157" priority="54" stopIfTrue="1">
      <formula>$J35=1</formula>
    </cfRule>
  </conditionalFormatting>
  <conditionalFormatting sqref="C36:G36 I36">
    <cfRule type="expression" dxfId="156" priority="49" stopIfTrue="1">
      <formula>$J36=0</formula>
    </cfRule>
    <cfRule type="expression" dxfId="155" priority="50" stopIfTrue="1">
      <formula>$J36=2</formula>
    </cfRule>
    <cfRule type="expression" dxfId="154" priority="51" stopIfTrue="1">
      <formula>$J36=1</formula>
    </cfRule>
  </conditionalFormatting>
  <conditionalFormatting sqref="C37:G37 I37">
    <cfRule type="expression" dxfId="153" priority="46" stopIfTrue="1">
      <formula>$J37=0</formula>
    </cfRule>
    <cfRule type="expression" dxfId="152" priority="47" stopIfTrue="1">
      <formula>$J37=2</formula>
    </cfRule>
    <cfRule type="expression" dxfId="151" priority="48" stopIfTrue="1">
      <formula>$J37=1</formula>
    </cfRule>
  </conditionalFormatting>
  <conditionalFormatting sqref="I39 C39:G39">
    <cfRule type="expression" dxfId="150" priority="43" stopIfTrue="1">
      <formula>$J39=0</formula>
    </cfRule>
    <cfRule type="expression" dxfId="149" priority="44" stopIfTrue="1">
      <formula>$J39=2</formula>
    </cfRule>
    <cfRule type="expression" dxfId="148" priority="45" stopIfTrue="1">
      <formula>$J39=1</formula>
    </cfRule>
  </conditionalFormatting>
  <conditionalFormatting sqref="C41:G41 I41">
    <cfRule type="expression" dxfId="147" priority="40" stopIfTrue="1">
      <formula>$J41=0</formula>
    </cfRule>
    <cfRule type="expression" dxfId="146" priority="41" stopIfTrue="1">
      <formula>$J41=2</formula>
    </cfRule>
    <cfRule type="expression" dxfId="145" priority="42" stopIfTrue="1">
      <formula>$J41=1</formula>
    </cfRule>
  </conditionalFormatting>
  <conditionalFormatting sqref="I43 C43:G43">
    <cfRule type="expression" dxfId="144" priority="37" stopIfTrue="1">
      <formula>$J43=0</formula>
    </cfRule>
    <cfRule type="expression" dxfId="143" priority="38" stopIfTrue="1">
      <formula>$J43=2</formula>
    </cfRule>
    <cfRule type="expression" dxfId="142" priority="39" stopIfTrue="1">
      <formula>$J43=1</formula>
    </cfRule>
  </conditionalFormatting>
  <conditionalFormatting sqref="I44 C44:G44">
    <cfRule type="expression" dxfId="141" priority="34" stopIfTrue="1">
      <formula>$J44=0</formula>
    </cfRule>
    <cfRule type="expression" dxfId="140" priority="35" stopIfTrue="1">
      <formula>$J44=2</formula>
    </cfRule>
    <cfRule type="expression" dxfId="139" priority="36" stopIfTrue="1">
      <formula>$J44=1</formula>
    </cfRule>
  </conditionalFormatting>
  <conditionalFormatting sqref="I45 C45:G45">
    <cfRule type="expression" dxfId="138" priority="31" stopIfTrue="1">
      <formula>$J45=0</formula>
    </cfRule>
    <cfRule type="expression" dxfId="137" priority="32" stopIfTrue="1">
      <formula>$J45=2</formula>
    </cfRule>
    <cfRule type="expression" dxfId="136" priority="33" stopIfTrue="1">
      <formula>$J45=1</formula>
    </cfRule>
  </conditionalFormatting>
  <conditionalFormatting sqref="C46:G46 I46">
    <cfRule type="expression" dxfId="135" priority="28" stopIfTrue="1">
      <formula>$J46=0</formula>
    </cfRule>
    <cfRule type="expression" dxfId="134" priority="29" stopIfTrue="1">
      <formula>$J46=2</formula>
    </cfRule>
    <cfRule type="expression" dxfId="133" priority="30" stopIfTrue="1">
      <formula>$J46=1</formula>
    </cfRule>
  </conditionalFormatting>
  <conditionalFormatting sqref="I48 C48:G48">
    <cfRule type="expression" dxfId="132" priority="25" stopIfTrue="1">
      <formula>$J48=0</formula>
    </cfRule>
    <cfRule type="expression" dxfId="131" priority="26" stopIfTrue="1">
      <formula>$J48=2</formula>
    </cfRule>
    <cfRule type="expression" dxfId="130" priority="27" stopIfTrue="1">
      <formula>$J48=1</formula>
    </cfRule>
  </conditionalFormatting>
  <conditionalFormatting sqref="I49 C49:G49">
    <cfRule type="expression" dxfId="129" priority="22" stopIfTrue="1">
      <formula>$J49=0</formula>
    </cfRule>
    <cfRule type="expression" dxfId="128" priority="23" stopIfTrue="1">
      <formula>$J49=2</formula>
    </cfRule>
    <cfRule type="expression" dxfId="127" priority="24" stopIfTrue="1">
      <formula>$J49=1</formula>
    </cfRule>
  </conditionalFormatting>
  <conditionalFormatting sqref="C51:G51 I51">
    <cfRule type="expression" dxfId="126" priority="19" stopIfTrue="1">
      <formula>$J51=0</formula>
    </cfRule>
    <cfRule type="expression" dxfId="125" priority="20" stopIfTrue="1">
      <formula>$J51=2</formula>
    </cfRule>
    <cfRule type="expression" dxfId="124" priority="21" stopIfTrue="1">
      <formula>$J51=1</formula>
    </cfRule>
  </conditionalFormatting>
  <conditionalFormatting sqref="C113:G113 I113">
    <cfRule type="expression" dxfId="123" priority="16" stopIfTrue="1">
      <formula>$J113=0</formula>
    </cfRule>
    <cfRule type="expression" dxfId="122" priority="17" stopIfTrue="1">
      <formula>$J113=2</formula>
    </cfRule>
    <cfRule type="expression" dxfId="121" priority="18" stopIfTrue="1">
      <formula>$J113=1</formula>
    </cfRule>
  </conditionalFormatting>
  <conditionalFormatting sqref="I118 C118:G118">
    <cfRule type="expression" dxfId="120" priority="13" stopIfTrue="1">
      <formula>$J118=0</formula>
    </cfRule>
    <cfRule type="expression" dxfId="119" priority="14" stopIfTrue="1">
      <formula>$J118=2</formula>
    </cfRule>
    <cfRule type="expression" dxfId="118" priority="15" stopIfTrue="1">
      <formula>$J118=1</formula>
    </cfRule>
  </conditionalFormatting>
  <conditionalFormatting sqref="C158:G158 I158">
    <cfRule type="expression" dxfId="117" priority="10" stopIfTrue="1">
      <formula>$J158=0</formula>
    </cfRule>
    <cfRule type="expression" dxfId="116" priority="11" stopIfTrue="1">
      <formula>$J158=2</formula>
    </cfRule>
    <cfRule type="expression" dxfId="115" priority="12" stopIfTrue="1">
      <formula>$J158=1</formula>
    </cfRule>
  </conditionalFormatting>
  <conditionalFormatting sqref="C114:G114 I114">
    <cfRule type="expression" dxfId="114" priority="7" stopIfTrue="1">
      <formula>$J114=0</formula>
    </cfRule>
    <cfRule type="expression" dxfId="113" priority="8" stopIfTrue="1">
      <formula>$J114=2</formula>
    </cfRule>
    <cfRule type="expression" dxfId="112" priority="9" stopIfTrue="1">
      <formula>$J114=1</formula>
    </cfRule>
  </conditionalFormatting>
  <conditionalFormatting sqref="I53 C53:G53">
    <cfRule type="expression" dxfId="111" priority="4" stopIfTrue="1">
      <formula>$J53=0</formula>
    </cfRule>
    <cfRule type="expression" dxfId="110" priority="5" stopIfTrue="1">
      <formula>$J53=2</formula>
    </cfRule>
    <cfRule type="expression" dxfId="109" priority="6" stopIfTrue="1">
      <formula>$J53=1</formula>
    </cfRule>
  </conditionalFormatting>
  <conditionalFormatting sqref="C125:G125 I125">
    <cfRule type="expression" dxfId="108" priority="1" stopIfTrue="1">
      <formula>$J125=0</formula>
    </cfRule>
    <cfRule type="expression" dxfId="107" priority="2" stopIfTrue="1">
      <formula>$J125=2</formula>
    </cfRule>
    <cfRule type="expression" dxfId="106" priority="3" stopIfTrue="1">
      <formula>$J125=1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6">
    <tabColor theme="6" tint="-0.499984740745262"/>
  </sheetPr>
  <dimension ref="A1:W1023"/>
  <sheetViews>
    <sheetView zoomScale="80" zoomScaleNormal="80" workbookViewId="0">
      <selection activeCell="E3" sqref="E3:I4"/>
    </sheetView>
  </sheetViews>
  <sheetFormatPr defaultRowHeight="15"/>
  <cols>
    <col min="1" max="1" width="3.140625" style="66" customWidth="1"/>
    <col min="2" max="2" width="4.28515625" style="68" customWidth="1"/>
    <col min="3" max="3" width="7.42578125" style="68" customWidth="1"/>
    <col min="4" max="4" width="107.5703125" style="68" customWidth="1"/>
    <col min="5" max="5" width="55.7109375" style="68" customWidth="1"/>
    <col min="6" max="6" width="13.85546875" style="243" customWidth="1"/>
    <col min="7" max="7" width="15.5703125" style="243" customWidth="1"/>
    <col min="8" max="8" width="1.7109375" style="68" customWidth="1"/>
    <col min="9" max="9" width="9.140625" style="68" customWidth="1"/>
    <col min="10" max="10" width="3.7109375" style="181" customWidth="1"/>
    <col min="11" max="11" width="3.140625" style="65" customWidth="1"/>
  </cols>
  <sheetData>
    <row r="1" spans="2:23">
      <c r="B1" s="64"/>
      <c r="C1" s="64"/>
      <c r="D1" s="64"/>
      <c r="E1" s="64"/>
      <c r="F1" s="238"/>
      <c r="G1" s="238"/>
      <c r="H1" s="64"/>
      <c r="I1" s="64"/>
      <c r="J1" s="178"/>
      <c r="L1" s="1"/>
      <c r="M1" s="1"/>
      <c r="N1" s="202"/>
      <c r="O1" s="203"/>
      <c r="P1" s="204" t="s">
        <v>950</v>
      </c>
      <c r="Q1" s="202"/>
      <c r="R1" s="202"/>
      <c r="S1" s="202"/>
      <c r="T1" s="202"/>
      <c r="U1" s="1"/>
      <c r="V1" s="1"/>
      <c r="W1" s="1"/>
    </row>
    <row r="2" spans="2:23" ht="35.25" customHeight="1">
      <c r="B2" s="64"/>
      <c r="C2" s="284"/>
      <c r="D2" s="286" t="s">
        <v>1191</v>
      </c>
      <c r="E2" s="284" t="s">
        <v>384</v>
      </c>
      <c r="F2" s="285">
        <f>IF(YPOLOGISMOS_MORIA!$AY$2=3,YPOLOGISMOS_MORIA!F16,0)</f>
        <v>12980.000000000002</v>
      </c>
      <c r="G2" s="284"/>
      <c r="H2" s="284"/>
      <c r="I2" s="284"/>
      <c r="J2" s="173"/>
      <c r="L2" s="1"/>
      <c r="M2" s="1"/>
      <c r="N2" s="202"/>
      <c r="O2" s="202"/>
      <c r="P2" s="202"/>
      <c r="Q2" s="202"/>
      <c r="R2" s="202"/>
      <c r="S2" s="202"/>
      <c r="T2" s="202"/>
      <c r="U2" s="1"/>
      <c r="V2" s="1"/>
      <c r="W2" s="1"/>
    </row>
    <row r="3" spans="2:23">
      <c r="B3" s="64"/>
      <c r="C3" s="131"/>
      <c r="D3" s="377" t="s">
        <v>385</v>
      </c>
      <c r="E3" s="379" t="str">
        <f>IF(F2=0,"Δεν περνάτε σε κάποια σχολή του 4ου Επ. Πεδίου","Περνάτε σε "&amp;SUM(E5:E17)&amp;" Σχολές του 4ου πεδίου")</f>
        <v>Περνάτε σε 107 Σχολές του 4ου πεδίου</v>
      </c>
      <c r="F3" s="379"/>
      <c r="G3" s="379"/>
      <c r="H3" s="379"/>
      <c r="I3" s="379"/>
      <c r="J3" s="174"/>
      <c r="L3" s="1"/>
      <c r="M3" s="1"/>
      <c r="N3" s="202"/>
      <c r="O3" s="202"/>
      <c r="P3" s="202"/>
      <c r="Q3" s="202"/>
      <c r="R3" s="202"/>
      <c r="S3" s="202"/>
      <c r="T3" s="202"/>
      <c r="U3" s="1"/>
      <c r="V3" s="1"/>
      <c r="W3" s="1"/>
    </row>
    <row r="4" spans="2:23" ht="16.5" thickBot="1">
      <c r="B4" s="64"/>
      <c r="C4" s="132"/>
      <c r="D4" s="378"/>
      <c r="E4" s="380"/>
      <c r="F4" s="380"/>
      <c r="G4" s="380"/>
      <c r="H4" s="380"/>
      <c r="I4" s="380"/>
      <c r="J4" s="175"/>
      <c r="L4" s="1"/>
      <c r="M4" s="1"/>
      <c r="N4" s="202"/>
      <c r="O4" s="202"/>
      <c r="P4" s="202"/>
      <c r="Q4" s="202"/>
      <c r="R4" s="202"/>
      <c r="S4" s="202"/>
      <c r="T4" s="202"/>
      <c r="U4" s="1"/>
      <c r="V4" s="1"/>
      <c r="W4" s="1"/>
    </row>
    <row r="5" spans="2:23" ht="15.75">
      <c r="B5" s="195"/>
      <c r="C5" s="137"/>
      <c r="D5" s="138" t="s">
        <v>386</v>
      </c>
      <c r="E5" s="139">
        <f>COUNTIF(G21:G97,"&lt;="&amp;$F$2)</f>
        <v>39</v>
      </c>
      <c r="F5" s="140"/>
      <c r="G5" s="239"/>
      <c r="H5" s="141"/>
      <c r="I5" s="142"/>
      <c r="J5" s="174"/>
      <c r="L5" s="1"/>
      <c r="M5" s="1"/>
      <c r="N5" s="202"/>
      <c r="O5" s="202"/>
      <c r="P5" s="202"/>
      <c r="Q5" s="202"/>
      <c r="R5" s="202"/>
      <c r="S5" s="202"/>
      <c r="T5" s="202"/>
      <c r="U5" s="1"/>
      <c r="V5" s="1"/>
      <c r="W5" s="1"/>
    </row>
    <row r="6" spans="2:23">
      <c r="B6" s="195"/>
      <c r="C6" s="143"/>
      <c r="D6" s="144" t="s">
        <v>418</v>
      </c>
      <c r="E6" s="145">
        <f>IF(YPOLOGISMOS_MORIA!I32&gt;=10,COUNTIF(G99,"&lt;="&amp;$I$98),0)+IF(YPOLOGISMOS_MORIA!I32&gt;=10,COUNTIF(G101:G102,"&lt;="&amp;$I$98),0)+IF(YPOLOGISMOS_MORIA!I33&gt;=10,COUNTIF(I100,"&gt;="&amp;0),0)</f>
        <v>0</v>
      </c>
      <c r="F6" s="146"/>
      <c r="G6" s="244"/>
      <c r="H6" s="152"/>
      <c r="I6" s="153"/>
      <c r="J6" s="174"/>
      <c r="L6" s="1"/>
      <c r="M6" s="1"/>
      <c r="N6" s="202"/>
      <c r="O6" s="202"/>
      <c r="P6" s="202"/>
      <c r="Q6" s="202"/>
      <c r="R6" s="202"/>
      <c r="S6" s="202"/>
      <c r="T6" s="202"/>
      <c r="U6" s="1"/>
      <c r="V6" s="1"/>
      <c r="W6" s="1"/>
    </row>
    <row r="7" spans="2:23">
      <c r="B7" s="195"/>
      <c r="C7" s="137"/>
      <c r="D7" s="148" t="s">
        <v>417</v>
      </c>
      <c r="E7" s="139">
        <f>IF(YPOLOGISMOS_MORIA!I34&gt;0,COUNTIF(G104:G108,"&lt;="&amp;$I$103),0)</f>
        <v>0</v>
      </c>
      <c r="F7" s="140"/>
      <c r="G7" s="239"/>
      <c r="H7" s="141"/>
      <c r="I7" s="142"/>
      <c r="J7" s="174"/>
      <c r="L7" s="1"/>
      <c r="M7" s="1"/>
      <c r="N7" s="202"/>
      <c r="O7" s="202"/>
      <c r="P7" s="202"/>
      <c r="Q7" s="202"/>
      <c r="R7" s="202"/>
      <c r="S7" s="202"/>
      <c r="T7" s="202"/>
      <c r="U7" s="1"/>
      <c r="V7" s="1"/>
      <c r="W7" s="1"/>
    </row>
    <row r="8" spans="2:23">
      <c r="B8" s="195"/>
      <c r="C8" s="143"/>
      <c r="D8" s="144" t="s">
        <v>419</v>
      </c>
      <c r="E8" s="145">
        <v>0</v>
      </c>
      <c r="F8" s="146"/>
      <c r="G8" s="244"/>
      <c r="H8" s="152"/>
      <c r="I8" s="153"/>
      <c r="J8" s="174"/>
      <c r="L8" s="1"/>
      <c r="M8" s="1"/>
      <c r="N8" s="202"/>
      <c r="O8" s="202"/>
      <c r="P8" s="202"/>
      <c r="Q8" s="202"/>
      <c r="R8" s="202"/>
      <c r="S8" s="202"/>
      <c r="T8" s="202"/>
      <c r="U8" s="1"/>
      <c r="V8" s="1"/>
      <c r="W8" s="1"/>
    </row>
    <row r="9" spans="2:23">
      <c r="B9" s="195"/>
      <c r="C9" s="137"/>
      <c r="D9" s="148" t="s">
        <v>420</v>
      </c>
      <c r="E9" s="139">
        <f>IF(YPOLOGISMOS_MORIA!I37&gt;0,COUNTIF(G110:G113,"&lt;="&amp;$I$109),0)</f>
        <v>0</v>
      </c>
      <c r="F9" s="140"/>
      <c r="G9" s="239"/>
      <c r="H9" s="141"/>
      <c r="I9" s="142"/>
      <c r="J9" s="174"/>
      <c r="L9" s="1"/>
      <c r="M9" s="1"/>
      <c r="N9" s="202"/>
      <c r="O9" s="202"/>
      <c r="P9" s="202"/>
      <c r="Q9" s="202"/>
      <c r="R9" s="202"/>
      <c r="S9" s="202"/>
      <c r="T9" s="202"/>
      <c r="U9" s="1"/>
      <c r="V9" s="1"/>
      <c r="W9" s="1"/>
    </row>
    <row r="10" spans="2:23">
      <c r="B10" s="195"/>
      <c r="C10" s="143"/>
      <c r="D10" s="144" t="s">
        <v>387</v>
      </c>
      <c r="E10" s="145">
        <f>COUNTIF(G115,"&lt;="&amp;$F$2)</f>
        <v>0</v>
      </c>
      <c r="F10" s="146"/>
      <c r="G10" s="244"/>
      <c r="H10" s="152"/>
      <c r="I10" s="153"/>
      <c r="J10" s="174"/>
      <c r="L10" s="1"/>
      <c r="M10" s="1"/>
      <c r="N10" s="202"/>
      <c r="O10" s="202"/>
      <c r="P10" s="202"/>
      <c r="Q10" s="202"/>
      <c r="R10" s="202"/>
      <c r="S10" s="202"/>
      <c r="T10" s="202"/>
      <c r="U10" s="1"/>
      <c r="V10" s="1"/>
      <c r="W10" s="1"/>
    </row>
    <row r="11" spans="2:23">
      <c r="B11" s="195"/>
      <c r="C11" s="137"/>
      <c r="D11" s="148" t="s">
        <v>342</v>
      </c>
      <c r="E11" s="139">
        <f>COUNTIF(G117:G118,"&lt;="&amp;$F$2)</f>
        <v>2</v>
      </c>
      <c r="F11" s="140"/>
      <c r="G11" s="239"/>
      <c r="H11" s="141"/>
      <c r="I11" s="142"/>
      <c r="J11" s="174"/>
      <c r="L11" s="1"/>
      <c r="M11" s="1"/>
      <c r="N11" s="202"/>
      <c r="O11" s="202"/>
      <c r="P11" s="202"/>
      <c r="Q11" s="202"/>
      <c r="R11" s="202"/>
      <c r="S11" s="202"/>
      <c r="T11" s="202"/>
      <c r="U11" s="1"/>
      <c r="V11" s="1"/>
      <c r="W11" s="1"/>
    </row>
    <row r="12" spans="2:23">
      <c r="B12" s="195"/>
      <c r="C12" s="143"/>
      <c r="D12" s="144" t="s">
        <v>388</v>
      </c>
      <c r="E12" s="145">
        <f>COUNTIF(G120:G121,"&lt;="&amp;$F$2)</f>
        <v>0</v>
      </c>
      <c r="F12" s="146"/>
      <c r="G12" s="244"/>
      <c r="H12" s="152"/>
      <c r="I12" s="153"/>
      <c r="J12" s="174"/>
      <c r="L12" s="1"/>
      <c r="M12" s="1"/>
      <c r="N12" s="202"/>
      <c r="O12" s="202"/>
      <c r="P12" s="202"/>
      <c r="Q12" s="202"/>
      <c r="R12" s="202"/>
      <c r="S12" s="202"/>
      <c r="T12" s="202"/>
      <c r="U12" s="1"/>
      <c r="V12" s="1"/>
      <c r="W12" s="1"/>
    </row>
    <row r="13" spans="2:23">
      <c r="B13" s="195"/>
      <c r="C13" s="143"/>
      <c r="D13" s="144" t="s">
        <v>335</v>
      </c>
      <c r="E13" s="145">
        <f>COUNTIF(G123:G124,"&lt;="&amp;$F$2)</f>
        <v>0</v>
      </c>
      <c r="F13" s="146"/>
      <c r="G13" s="244"/>
      <c r="H13" s="152"/>
      <c r="I13" s="153"/>
      <c r="J13" s="174"/>
      <c r="L13" s="1"/>
      <c r="M13" s="1"/>
      <c r="N13" s="202"/>
      <c r="O13" s="202"/>
      <c r="P13" s="202"/>
      <c r="Q13" s="202"/>
      <c r="R13" s="202"/>
      <c r="S13" s="202"/>
      <c r="T13" s="202"/>
      <c r="U13" s="1"/>
      <c r="V13" s="1"/>
      <c r="W13" s="1"/>
    </row>
    <row r="14" spans="2:23" ht="15.75">
      <c r="B14" s="195"/>
      <c r="C14" s="143"/>
      <c r="D14" s="149" t="s">
        <v>389</v>
      </c>
      <c r="E14" s="145">
        <f>COUNTIF(G126:G193,"&lt;="&amp;$F$2)</f>
        <v>66</v>
      </c>
      <c r="F14" s="146"/>
      <c r="G14" s="244"/>
      <c r="H14" s="152"/>
      <c r="I14" s="153"/>
      <c r="J14" s="174"/>
      <c r="L14" s="1"/>
      <c r="M14" s="1"/>
      <c r="N14" s="3"/>
      <c r="O14" s="3"/>
      <c r="P14" s="3"/>
      <c r="Q14" s="3"/>
      <c r="R14" s="3"/>
      <c r="S14" s="3"/>
      <c r="T14" s="3"/>
      <c r="U14" s="1"/>
      <c r="V14" s="1"/>
      <c r="W14" s="1"/>
    </row>
    <row r="15" spans="2:23">
      <c r="B15" s="195"/>
      <c r="C15" s="137"/>
      <c r="D15" s="148" t="s">
        <v>421</v>
      </c>
      <c r="E15" s="139">
        <f>IF(YPOLOGISMOS_MORIA!I35&gt;0,COUNTIF(G205:G208,"&lt;="&amp;$I$204),0)</f>
        <v>0</v>
      </c>
      <c r="F15" s="140"/>
      <c r="G15" s="239"/>
      <c r="H15" s="141"/>
      <c r="I15" s="142"/>
      <c r="J15" s="174"/>
      <c r="L15" s="1"/>
      <c r="M15" s="1"/>
      <c r="N15" s="3"/>
      <c r="O15" s="3"/>
      <c r="P15" s="3"/>
      <c r="Q15" s="3"/>
      <c r="R15" s="3"/>
      <c r="S15" s="3"/>
      <c r="T15" s="3"/>
      <c r="U15" s="1"/>
      <c r="V15" s="1"/>
      <c r="W15" s="1"/>
    </row>
    <row r="16" spans="2:23">
      <c r="B16" s="195"/>
      <c r="C16" s="143"/>
      <c r="D16" s="144" t="s">
        <v>422</v>
      </c>
      <c r="E16" s="145">
        <f>IF(YPOLOGISMOS_MORIA!I33&gt;0,COUNTIF(G195:G203,"&lt;="&amp;$I$194),0)</f>
        <v>0</v>
      </c>
      <c r="F16" s="146"/>
      <c r="G16" s="244"/>
      <c r="H16" s="152"/>
      <c r="I16" s="153"/>
      <c r="J16" s="174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thickBot="1">
      <c r="B17" s="195"/>
      <c r="C17" s="150"/>
      <c r="D17" s="134" t="s">
        <v>338</v>
      </c>
      <c r="E17" s="135">
        <f>IF(YPOLOGISMOS_MORIA!I33&gt;0,COUNTIF(G210:G211,"&lt;="&amp;$I$209),0)</f>
        <v>0</v>
      </c>
      <c r="F17" s="133"/>
      <c r="G17" s="240"/>
      <c r="H17" s="136"/>
      <c r="I17" s="151"/>
      <c r="J17" s="17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9.5">
      <c r="B18" s="194" t="s">
        <v>948</v>
      </c>
      <c r="C18" s="187" t="s">
        <v>947</v>
      </c>
      <c r="D18" s="64"/>
      <c r="E18" s="64"/>
      <c r="F18" s="246"/>
      <c r="G18" s="238"/>
      <c r="H18" s="69"/>
      <c r="I18" s="69"/>
      <c r="J18" s="17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thickBot="1">
      <c r="B19" s="195"/>
      <c r="C19" s="130"/>
      <c r="D19" s="130"/>
      <c r="E19" s="130"/>
      <c r="F19" s="238"/>
      <c r="G19" s="238"/>
      <c r="H19" s="130"/>
      <c r="I19" s="130"/>
      <c r="J19" s="17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30" customHeight="1">
      <c r="B20" s="88"/>
      <c r="C20" s="305" t="s">
        <v>329</v>
      </c>
      <c r="D20" s="305" t="s">
        <v>330</v>
      </c>
      <c r="E20" s="306" t="s">
        <v>331</v>
      </c>
      <c r="F20" s="306" t="s">
        <v>1170</v>
      </c>
      <c r="G20" s="306" t="s">
        <v>1190</v>
      </c>
      <c r="H20" s="64"/>
      <c r="I20" s="291" t="s">
        <v>390</v>
      </c>
      <c r="J20" s="178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20.25" thickBot="1">
      <c r="A21" s="66" t="str">
        <f>IF(ISNA(VLOOKUP($C21,BASEIS!$A$2:$G$475,3,FALSE))," ",VLOOKUP($C21,BASEIS!$A$2:$G$475,7,FALSE))</f>
        <v>http://www.aegean.gr/</v>
      </c>
      <c r="B21" s="61" t="str">
        <f t="shared" ref="B21:B52" si="0">HYPERLINK(A21,"i")</f>
        <v>i</v>
      </c>
      <c r="C21" s="274">
        <v>310</v>
      </c>
      <c r="D21" s="275" t="str">
        <f>IF(ISNA(VLOOKUP($C21,BASEIS!$A$2:$E$475,3,FALSE))," ",VLOOKUP($C21,BASEIS!$A$2:$E$475,3,FALSE))</f>
        <v>ΓΕΩΓΡΑΦΙΑΣ (ΜΥΤΙΛΗΝΗ)</v>
      </c>
      <c r="E21" s="276" t="str">
        <f>IF(ISNA(VLOOKUP($C21,BASEIS!$A$2:$E$475,2,FALSE))," ",VLOOKUP($C21,BASEIS!$A$2:$E$475,2,FALSE))</f>
        <v>ΠΑΝΕΠΙΣΤΗΜΙΟ ΑΙΓΑΙΟΥ</v>
      </c>
      <c r="F21" s="277">
        <f>IF(ISNA(VLOOKUP($C21,BASEIS!$A$2:$E$475,4,FALSE))," ",VLOOKUP($C21,BASEIS!$A$2:$E$475,4,FALSE))</f>
        <v>5941</v>
      </c>
      <c r="G21" s="278">
        <f>IF(ISNA(VLOOKUP($C21,BASEIS!$A$2:$E$475,5,FALSE))," ",VLOOKUP($C21,BASEIS!$A$2:$E$475,5,FALSE))</f>
        <v>7157</v>
      </c>
      <c r="H21" s="64"/>
      <c r="I21" s="297">
        <f t="shared" ref="I21:I52" si="1">$F$2-G21</f>
        <v>5823.0000000000018</v>
      </c>
      <c r="J21" s="172">
        <f t="shared" ref="J21:J52" si="2">IF(I21&gt;=0,1,2)</f>
        <v>1</v>
      </c>
      <c r="K21" s="224" t="str">
        <f t="shared" ref="K21:K52" si="3">IF(G21=0,"ΝΕΑ ΣΧΟΛΗ","")</f>
        <v/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0.25" thickBot="1">
      <c r="A22" s="66" t="str">
        <f>IF(ISNA(VLOOKUP($C22,BASEIS!$A$2:$G$475,3,FALSE))," ",VLOOKUP($C22,BASEIS!$A$2:$G$475,7,FALSE))</f>
        <v>http://www.deapt.upatras.gr/</v>
      </c>
      <c r="B22" s="61" t="str">
        <f t="shared" si="0"/>
        <v>i</v>
      </c>
      <c r="C22" s="72">
        <v>346</v>
      </c>
      <c r="D22" s="73" t="str">
        <f>IF(ISNA(VLOOKUP($C22,BASEIS!$A$2:$E$475,3,FALSE))," ",VLOOKUP($C22,BASEIS!$A$2:$E$475,3,FALSE))</f>
        <v>ΔΙΟΙΚΗΣΗΣ ΕΠΙΧΕΙΡΗΣΕΩΝ ΑΓΡΟΤΙΚΩΝ ΠΡΟΪΟΝΤΩΝ ΚΑΙ ΤΡΟΦΙΜΩΝ (ΑΓΡΙΝΙΟ)</v>
      </c>
      <c r="E22" s="74" t="str">
        <f>IF(ISNA(VLOOKUP($C22,BASEIS!$A$2:$E$475,2,FALSE))," ",VLOOKUP($C22,BASEIS!$A$2:$E$475,2,FALSE))</f>
        <v>ΠΑΝΕΠΙΣΤΗΜΙΟ ΠΑΤΡΩΝ</v>
      </c>
      <c r="F22" s="75">
        <f>IF(ISNA(VLOOKUP($C22,BASEIS!$A$2:$E$475,4,FALSE))," ",VLOOKUP($C22,BASEIS!$A$2:$E$475,4,FALSE))</f>
        <v>9951</v>
      </c>
      <c r="G22" s="245">
        <f>IF(ISNA(VLOOKUP($C22,BASEIS!$A$2:$E$475,5,FALSE))," ",VLOOKUP($C22,BASEIS!$A$2:$E$475,5,FALSE))</f>
        <v>8482</v>
      </c>
      <c r="H22" s="64"/>
      <c r="I22" s="71">
        <f t="shared" si="1"/>
        <v>4498.0000000000018</v>
      </c>
      <c r="J22" s="172">
        <f t="shared" si="2"/>
        <v>1</v>
      </c>
      <c r="K22" s="224" t="str">
        <f t="shared" si="3"/>
        <v/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20.25" thickBot="1">
      <c r="A23" s="66" t="str">
        <f>IF(ISNA(VLOOKUP($C23,BASEIS!$A$2:$G$475,3,FALSE))," ",VLOOKUP($C23,BASEIS!$A$2:$G$475,7,FALSE))</f>
        <v>http://www.sportmanagement.uop.gr/</v>
      </c>
      <c r="B23" s="61" t="str">
        <f t="shared" si="0"/>
        <v>i</v>
      </c>
      <c r="C23" s="72">
        <v>400</v>
      </c>
      <c r="D23" s="73" t="str">
        <f>IF(ISNA(VLOOKUP($C23,BASEIS!$A$2:$E$475,3,FALSE))," ",VLOOKUP($C23,BASEIS!$A$2:$E$475,3,FALSE))</f>
        <v>ΟΡΓΑΝΩΣΗΣ ΚΑΙ ΔΙΑΧΕΙΡΙΣΗΣ ΑΘΛΗΤΙΣΜΟΥ (ΣΠΑΡΤΗ)</v>
      </c>
      <c r="E23" s="74" t="str">
        <f>IF(ISNA(VLOOKUP($C23,BASEIS!$A$2:$E$475,2,FALSE))," ",VLOOKUP($C23,BASEIS!$A$2:$E$475,2,FALSE))</f>
        <v>ΠΑΝΕΠΙΣΤΗΜΙΟ ΠΕΛΟΠΟΝΝΗΣΟΥ</v>
      </c>
      <c r="F23" s="75">
        <f>IF(ISNA(VLOOKUP($C23,BASEIS!$A$2:$E$475,4,FALSE))," ",VLOOKUP($C23,BASEIS!$A$2:$E$475,4,FALSE))</f>
        <v>10287</v>
      </c>
      <c r="G23" s="245">
        <f>IF(ISNA(VLOOKUP($C23,BASEIS!$A$2:$E$475,5,FALSE))," ",VLOOKUP($C23,BASEIS!$A$2:$E$475,5,FALSE))</f>
        <v>9431</v>
      </c>
      <c r="H23" s="64"/>
      <c r="I23" s="71">
        <f t="shared" si="1"/>
        <v>3549.0000000000018</v>
      </c>
      <c r="J23" s="172">
        <f t="shared" si="2"/>
        <v>1</v>
      </c>
      <c r="K23" s="224" t="str">
        <f t="shared" si="3"/>
        <v/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20.25" thickBot="1">
      <c r="A24" s="66" t="str">
        <f>IF(ISNA(VLOOKUP($C24,BASEIS!$A$2:$G$475,3,FALSE))," ",VLOOKUP($C24,BASEIS!$A$2:$G$475,7,FALSE))</f>
        <v>http://www.syros.aegean.gr/</v>
      </c>
      <c r="B24" s="61" t="str">
        <f t="shared" si="0"/>
        <v>i</v>
      </c>
      <c r="C24" s="72">
        <v>238</v>
      </c>
      <c r="D24" s="73" t="str">
        <f>IF(ISNA(VLOOKUP($C24,BASEIS!$A$2:$E$475,3,FALSE))," ",VLOOKUP($C24,BASEIS!$A$2:$E$475,3,FALSE))</f>
        <v>ΜΗΧΑΝΙΚΩΝ ΣΧΕΔΙΑΣΗΣ ΠΡΟΪΟΝΤΩΝ ΚΑΙ ΣΥΣΤΗΜΑΤΩΝ (ΣΥΡΟΣ)</v>
      </c>
      <c r="E24" s="74" t="str">
        <f>IF(ISNA(VLOOKUP($C24,BASEIS!$A$2:$E$475,2,FALSE))," ",VLOOKUP($C24,BASEIS!$A$2:$E$475,2,FALSE))</f>
        <v>ΠΑΝΕΠΙΣΤΗΜΙΟ ΑΙΓΑΙΟΥ</v>
      </c>
      <c r="F24" s="75">
        <f>IF(ISNA(VLOOKUP($C24,BASEIS!$A$2:$E$475,4,FALSE))," ",VLOOKUP($C24,BASEIS!$A$2:$E$475,4,FALSE))</f>
        <v>9117</v>
      </c>
      <c r="G24" s="245">
        <f>IF(ISNA(VLOOKUP($C24,BASEIS!$A$2:$E$475,5,FALSE))," ",VLOOKUP($C24,BASEIS!$A$2:$E$475,5,FALSE))</f>
        <v>9963</v>
      </c>
      <c r="H24" s="64"/>
      <c r="I24" s="71">
        <f t="shared" si="1"/>
        <v>3017.0000000000018</v>
      </c>
      <c r="J24" s="172">
        <f t="shared" si="2"/>
        <v>1</v>
      </c>
      <c r="K24" s="224" t="str">
        <f t="shared" si="3"/>
        <v/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20.25" thickBot="1">
      <c r="A25" s="66" t="str">
        <f>IF(ISNA(VLOOKUP($C25,BASEIS!$A$2:$G$475,3,FALSE))," ",VLOOKUP($C25,BASEIS!$A$2:$G$475,7,FALSE))</f>
        <v>http://www.rhodes.aegean.gr</v>
      </c>
      <c r="B25" s="61" t="str">
        <f t="shared" si="0"/>
        <v>i</v>
      </c>
      <c r="C25" s="72">
        <v>162</v>
      </c>
      <c r="D25" s="73" t="str">
        <f>IF(ISNA(VLOOKUP($C25,BASEIS!$A$2:$E$475,3,FALSE))," ",VLOOKUP($C25,BASEIS!$A$2:$E$475,3,FALSE))</f>
        <v>ΕΠΙΣΤΗΜΩΝ ΤΗΣ ΠΡΟΣΧΟΛΙΚΗΣ ΑΓΩΓΗΣ ΚΑΙ ΕΚΠΑΙΔΕΥΤΙΚΟΥ ΣΧΕΔΙΑΣΜΟΥ (ΡΟΔΟΣ)</v>
      </c>
      <c r="E25" s="74" t="str">
        <f>IF(ISNA(VLOOKUP($C25,BASEIS!$A$2:$E$475,2,FALSE))," ",VLOOKUP($C25,BASEIS!$A$2:$E$475,2,FALSE))</f>
        <v>ΠΑΝΕΠΙΣΤΗΜΙΟ ΑΙΓΑΙΟΥ</v>
      </c>
      <c r="F25" s="75">
        <f>IF(ISNA(VLOOKUP($C25,BASEIS!$A$2:$E$475,4,FALSE))," ",VLOOKUP($C25,BASEIS!$A$2:$E$475,4,FALSE))</f>
        <v>8368</v>
      </c>
      <c r="G25" s="245">
        <f>IF(ISNA(VLOOKUP($C25,BASEIS!$A$2:$E$475,5,FALSE))," ",VLOOKUP($C25,BASEIS!$A$2:$E$475,5,FALSE))</f>
        <v>10060</v>
      </c>
      <c r="H25" s="64"/>
      <c r="I25" s="71">
        <f t="shared" si="1"/>
        <v>2920.0000000000018</v>
      </c>
      <c r="J25" s="172">
        <f t="shared" si="2"/>
        <v>1</v>
      </c>
      <c r="K25" s="224" t="str">
        <f t="shared" si="3"/>
        <v/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20.25" thickBot="1">
      <c r="A26" s="66" t="str">
        <f>IF(ISNA(VLOOKUP($C26,BASEIS!$A$2:$G$475,3,FALSE))," ",VLOOKUP($C26,BASEIS!$A$2:$G$475,7,FALSE))</f>
        <v>http://www.ba.aegean.gr/</v>
      </c>
      <c r="B26" s="61" t="str">
        <f t="shared" si="0"/>
        <v>i</v>
      </c>
      <c r="C26" s="72">
        <v>320</v>
      </c>
      <c r="D26" s="73" t="str">
        <f>IF(ISNA(VLOOKUP($C26,BASEIS!$A$2:$E$475,3,FALSE))," ",VLOOKUP($C26,BASEIS!$A$2:$E$475,3,FALSE))</f>
        <v>ΔΙΟΙΚΗΣΗΣ ΕΠΙΧΕΙΡΗΣΕΩΝ (ΧΙΟΣ)</v>
      </c>
      <c r="E26" s="74" t="str">
        <f>IF(ISNA(VLOOKUP($C26,BASEIS!$A$2:$E$475,2,FALSE))," ",VLOOKUP($C26,BASEIS!$A$2:$E$475,2,FALSE))</f>
        <v>ΠΑΝΕΠΙΣΤΗΜΙΟ ΑΙΓΑΙΟΥ</v>
      </c>
      <c r="F26" s="75">
        <f>IF(ISNA(VLOOKUP($C26,BASEIS!$A$2:$E$475,4,FALSE))," ",VLOOKUP($C26,BASEIS!$A$2:$E$475,4,FALSE))</f>
        <v>11367</v>
      </c>
      <c r="G26" s="245">
        <f>IF(ISNA(VLOOKUP($C26,BASEIS!$A$2:$E$475,5,FALSE))," ",VLOOKUP($C26,BASEIS!$A$2:$E$475,5,FALSE))</f>
        <v>10103</v>
      </c>
      <c r="H26" s="64"/>
      <c r="I26" s="71">
        <f t="shared" si="1"/>
        <v>2877.0000000000018</v>
      </c>
      <c r="J26" s="172">
        <f t="shared" si="2"/>
        <v>1</v>
      </c>
      <c r="K26" s="224" t="str">
        <f t="shared" si="3"/>
        <v/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20.25" thickBot="1">
      <c r="A27" s="66" t="str">
        <f>IF(ISNA(VLOOKUP($C27,BASEIS!$A$2:$G$475,3,FALSE))," ",VLOOKUP($C27,BASEIS!$A$2:$G$475,7,FALSE))</f>
        <v>http://www.fme.aegean.gr/</v>
      </c>
      <c r="B27" s="61" t="str">
        <f t="shared" si="0"/>
        <v>i</v>
      </c>
      <c r="C27" s="72">
        <v>222</v>
      </c>
      <c r="D27" s="73" t="str">
        <f>IF(ISNA(VLOOKUP($C27,BASEIS!$A$2:$E$475,3,FALSE))," ",VLOOKUP($C27,BASEIS!$A$2:$E$475,3,FALSE))</f>
        <v>ΜΗΧΑΝΙΚΩΝ ΟΙΚΟΝΟΜΙΑΣ ΚΑΙ ΔΙΟΙΚΗΣΗΣ (ΧΙΟΣ)</v>
      </c>
      <c r="E27" s="74" t="str">
        <f>IF(ISNA(VLOOKUP($C27,BASEIS!$A$2:$E$475,2,FALSE))," ",VLOOKUP($C27,BASEIS!$A$2:$E$475,2,FALSE))</f>
        <v>ΠΑΝΕΠΙΣΤΗΜΙΟ ΑΙΓΑΙΟΥ</v>
      </c>
      <c r="F27" s="75">
        <f>IF(ISNA(VLOOKUP($C27,BASEIS!$A$2:$E$475,4,FALSE))," ",VLOOKUP($C27,BASEIS!$A$2:$E$475,4,FALSE))</f>
        <v>9194</v>
      </c>
      <c r="G27" s="245">
        <f>IF(ISNA(VLOOKUP($C27,BASEIS!$A$2:$E$475,5,FALSE))," ",VLOOKUP($C27,BASEIS!$A$2:$E$475,5,FALSE))</f>
        <v>10185</v>
      </c>
      <c r="H27" s="64"/>
      <c r="I27" s="71">
        <f t="shared" si="1"/>
        <v>2795.0000000000018</v>
      </c>
      <c r="J27" s="172">
        <f t="shared" si="2"/>
        <v>1</v>
      </c>
      <c r="K27" s="224" t="str">
        <f t="shared" si="3"/>
        <v/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20.25" thickBot="1">
      <c r="A28" s="66" t="str">
        <f>IF(ISNA(VLOOKUP($C28,BASEIS!$A$2:$G$475,3,FALSE))," ",VLOOKUP($C28,BASEIS!$A$2:$G$475,7,FALSE))</f>
        <v>http://www.psed.duth.gr/</v>
      </c>
      <c r="B28" s="61" t="str">
        <f t="shared" si="0"/>
        <v>i</v>
      </c>
      <c r="C28" s="72">
        <v>160</v>
      </c>
      <c r="D28" s="73" t="str">
        <f>IF(ISNA(VLOOKUP($C28,BASEIS!$A$2:$E$475,3,FALSE))," ",VLOOKUP($C28,BASEIS!$A$2:$E$475,3,FALSE))</f>
        <v>ΕΠΙΣΤΗΜΩΝ ΤΗΣ ΕΚΠΑΙΔΕΥΣΗΣ ΣΤΗΝ ΠΡΟΣΧΟΛΙΚΗ ΗΛΙΚΙΑ (ΑΛΕΞΑΝΔΡΟΥΠΟΛΗ)</v>
      </c>
      <c r="E28" s="74" t="str">
        <f>IF(ISNA(VLOOKUP($C28,BASEIS!$A$2:$E$475,2,FALSE))," ",VLOOKUP($C28,BASEIS!$A$2:$E$475,2,FALSE))</f>
        <v>ΔΗΜΟΚΡΙΤΕΙΟ ΠΑΝΕΠΙΣΤΗΜΙΟ ΘΡΑΚΗΣ</v>
      </c>
      <c r="F28" s="75">
        <f>IF(ISNA(VLOOKUP($C28,BASEIS!$A$2:$E$475,4,FALSE))," ",VLOOKUP($C28,BASEIS!$A$2:$E$475,4,FALSE))</f>
        <v>8667</v>
      </c>
      <c r="G28" s="245">
        <f>IF(ISNA(VLOOKUP($C28,BASEIS!$A$2:$E$475,5,FALSE))," ",VLOOKUP($C28,BASEIS!$A$2:$E$475,5,FALSE))</f>
        <v>10289</v>
      </c>
      <c r="H28" s="64"/>
      <c r="I28" s="71">
        <f t="shared" si="1"/>
        <v>2691.0000000000018</v>
      </c>
      <c r="J28" s="172">
        <f t="shared" si="2"/>
        <v>1</v>
      </c>
      <c r="K28" s="224" t="str">
        <f t="shared" si="3"/>
        <v/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20.25" thickBot="1">
      <c r="A29" s="66" t="str">
        <f>IF(ISNA(VLOOKUP($C29,BASEIS!$A$2:$G$475,3,FALSE))," ",VLOOKUP($C29,BASEIS!$A$2:$G$475,7,FALSE))</f>
        <v>http://www.nured.uowm.gr</v>
      </c>
      <c r="B29" s="61" t="str">
        <f t="shared" si="0"/>
        <v>i</v>
      </c>
      <c r="C29" s="72">
        <v>341</v>
      </c>
      <c r="D29" s="73" t="str">
        <f>IF(ISNA(VLOOKUP($C29,BASEIS!$A$2:$E$475,3,FALSE))," ",VLOOKUP($C29,BASEIS!$A$2:$E$475,3,FALSE))</f>
        <v>ΠΑΙΔΑΓΩΓΙΚΟ ΝΗΠΙΑΓΩΓΩΝ (ΦΛΩΡΙΝΑ)</v>
      </c>
      <c r="E29" s="74" t="str">
        <f>IF(ISNA(VLOOKUP($C29,BASEIS!$A$2:$E$475,2,FALSE))," ",VLOOKUP($C29,BASEIS!$A$2:$E$475,2,FALSE))</f>
        <v>ΠΑΝΕΠΙΣΤΗΜΙΟ ΔΥΤΙΚΗΣ ΜΑΚΕΔΟΝΙΑΣ</v>
      </c>
      <c r="F29" s="75">
        <f>IF(ISNA(VLOOKUP($C29,BASEIS!$A$2:$E$475,4,FALSE))," ",VLOOKUP($C29,BASEIS!$A$2:$E$475,4,FALSE))</f>
        <v>8782</v>
      </c>
      <c r="G29" s="245">
        <f>IF(ISNA(VLOOKUP($C29,BASEIS!$A$2:$E$475,5,FALSE))," ",VLOOKUP($C29,BASEIS!$A$2:$E$475,5,FALSE))</f>
        <v>10351</v>
      </c>
      <c r="H29" s="64"/>
      <c r="I29" s="71">
        <f t="shared" si="1"/>
        <v>2629.0000000000018</v>
      </c>
      <c r="J29" s="172">
        <f t="shared" si="2"/>
        <v>1</v>
      </c>
      <c r="K29" s="224" t="str">
        <f t="shared" si="3"/>
        <v/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20.25" thickBot="1">
      <c r="A30" s="66" t="str">
        <f>IF(ISNA(VLOOKUP($C30,BASEIS!$A$2:$G$475,3,FALSE))," ",VLOOKUP($C30,BASEIS!$A$2:$G$475,7,FALSE))</f>
        <v>http://www.aegean.gr/</v>
      </c>
      <c r="B30" s="61" t="str">
        <f t="shared" si="0"/>
        <v>i</v>
      </c>
      <c r="C30" s="72">
        <v>612</v>
      </c>
      <c r="D30" s="73" t="str">
        <f>IF(ISNA(VLOOKUP($C30,BASEIS!$A$2:$E$475,3,FALSE))," ",VLOOKUP($C30,BASEIS!$A$2:$E$475,3,FALSE))</f>
        <v>ΟΙΚΟΝΟΜΙΚΗΣ ΚΑΙ ΔΙΟΙΚΗΣΗΣ ΤΟΥΡΙΣΜΟΥ (ΧΙΟΣ)</v>
      </c>
      <c r="E30" s="74" t="str">
        <f>IF(ISNA(VLOOKUP($C30,BASEIS!$A$2:$E$475,2,FALSE))," ",VLOOKUP($C30,BASEIS!$A$2:$E$475,2,FALSE))</f>
        <v>ΠΑΝΕΠΙΣΤΗΜΙΟ ΑΙΓΑΙΟΥ</v>
      </c>
      <c r="F30" s="75">
        <f>IF(ISNA(VLOOKUP($C30,BASEIS!$A$2:$E$475,4,FALSE))," ",VLOOKUP($C30,BASEIS!$A$2:$E$475,4,FALSE))</f>
        <v>0</v>
      </c>
      <c r="G30" s="245">
        <f>IF(ISNA(VLOOKUP($C30,BASEIS!$A$2:$E$475,5,FALSE))," ",VLOOKUP($C30,BASEIS!$A$2:$E$475,5,FALSE))</f>
        <v>10548</v>
      </c>
      <c r="H30" s="64"/>
      <c r="I30" s="71">
        <f t="shared" si="1"/>
        <v>2432.0000000000018</v>
      </c>
      <c r="J30" s="172">
        <f t="shared" si="2"/>
        <v>1</v>
      </c>
      <c r="K30" s="224" t="str">
        <f t="shared" si="3"/>
        <v/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20.25" thickBot="1">
      <c r="A31" s="66" t="str">
        <f>IF(ISNA(VLOOKUP($C31,BASEIS!$A$2:$G$475,3,FALSE))," ",VLOOKUP($C31,BASEIS!$A$2:$G$475,7,FALSE))</f>
        <v>http://www.edc.uoc.gr/ptpe/</v>
      </c>
      <c r="B31" s="61" t="str">
        <f t="shared" si="0"/>
        <v>i</v>
      </c>
      <c r="C31" s="72">
        <v>158</v>
      </c>
      <c r="D31" s="73" t="str">
        <f>IF(ISNA(VLOOKUP($C31,BASEIS!$A$2:$E$475,3,FALSE))," ",VLOOKUP($C31,BASEIS!$A$2:$E$475,3,FALSE))</f>
        <v>ΠΑΙΔΑΓΩΓΙΚΟ ΠΡΟΣΧΟΛΙΚΗΣ ΕΚΠΑΙΔΕΥΣΗΣ (ΡΕΘΥΜΝΟ)</v>
      </c>
      <c r="E31" s="74" t="str">
        <f>IF(ISNA(VLOOKUP($C31,BASEIS!$A$2:$E$475,2,FALSE))," ",VLOOKUP($C31,BASEIS!$A$2:$E$475,2,FALSE))</f>
        <v>ΠΑΝΕΠΙΣΤΗΜΙΟ ΚΡΗΤΗΣ</v>
      </c>
      <c r="F31" s="75">
        <f>IF(ISNA(VLOOKUP($C31,BASEIS!$A$2:$E$475,4,FALSE))," ",VLOOKUP($C31,BASEIS!$A$2:$E$475,4,FALSE))</f>
        <v>9179</v>
      </c>
      <c r="G31" s="245">
        <f>IF(ISNA(VLOOKUP($C31,BASEIS!$A$2:$E$475,5,FALSE))," ",VLOOKUP($C31,BASEIS!$A$2:$E$475,5,FALSE))</f>
        <v>10659</v>
      </c>
      <c r="H31" s="64"/>
      <c r="I31" s="71">
        <f t="shared" si="1"/>
        <v>2321.0000000000018</v>
      </c>
      <c r="J31" s="172">
        <f t="shared" si="2"/>
        <v>1</v>
      </c>
      <c r="K31" s="224" t="str">
        <f t="shared" si="3"/>
        <v/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20.25" thickBot="1">
      <c r="A32" s="66" t="str">
        <f>IF(ISNA(VLOOKUP($C32,BASEIS!$A$2:$G$475,3,FALSE))," ",VLOOKUP($C32,BASEIS!$A$2:$G$475,7,FALSE))</f>
        <v>http://econ.uop.gr/~econ</v>
      </c>
      <c r="B32" s="61" t="str">
        <f t="shared" si="0"/>
        <v>i</v>
      </c>
      <c r="C32" s="72">
        <v>361</v>
      </c>
      <c r="D32" s="73" t="str">
        <f>IF(ISNA(VLOOKUP($C32,BASEIS!$A$2:$E$475,3,FALSE))," ",VLOOKUP($C32,BASEIS!$A$2:$E$475,3,FALSE))</f>
        <v>ΟΙΚΟΝΟΜΙΚΩΝ ΕΠΙΣΤΗΜΩΝ (ΤΡΙΠΟΛΗ)</v>
      </c>
      <c r="E32" s="74" t="str">
        <f>IF(ISNA(VLOOKUP($C32,BASEIS!$A$2:$E$475,2,FALSE))," ",VLOOKUP($C32,BASEIS!$A$2:$E$475,2,FALSE))</f>
        <v>ΠΑΝΕΠΙΣΤΗΜΙΟ ΠΕΛΟΠΟΝΝΗΣΟΥ</v>
      </c>
      <c r="F32" s="75">
        <f>IF(ISNA(VLOOKUP($C32,BASEIS!$A$2:$E$475,4,FALSE))," ",VLOOKUP($C32,BASEIS!$A$2:$E$475,4,FALSE))</f>
        <v>12043</v>
      </c>
      <c r="G32" s="245">
        <f>IF(ISNA(VLOOKUP($C32,BASEIS!$A$2:$E$475,5,FALSE))," ",VLOOKUP($C32,BASEIS!$A$2:$E$475,5,FALSE))</f>
        <v>10749</v>
      </c>
      <c r="H32" s="64"/>
      <c r="I32" s="71">
        <f t="shared" si="1"/>
        <v>2231.0000000000018</v>
      </c>
      <c r="J32" s="172">
        <f t="shared" si="2"/>
        <v>1</v>
      </c>
      <c r="K32" s="224" t="str">
        <f t="shared" si="3"/>
        <v/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20.25" thickBot="1">
      <c r="A33" s="66" t="str">
        <f>IF(ISNA(VLOOKUP($C33,BASEIS!$A$2:$G$475,3,FALSE))," ",VLOOKUP($C33,BASEIS!$A$2:$G$475,7,FALSE))</f>
        <v>http://ecedu.uoi.gr/index.php</v>
      </c>
      <c r="B33" s="61" t="str">
        <f t="shared" si="0"/>
        <v>i</v>
      </c>
      <c r="C33" s="72">
        <v>156</v>
      </c>
      <c r="D33" s="73" t="str">
        <f>IF(ISNA(VLOOKUP($C33,BASEIS!$A$2:$E$475,3,FALSE))," ",VLOOKUP($C33,BASEIS!$A$2:$E$475,3,FALSE))</f>
        <v>ΠΑΙΔΑΓΩΓΙΚΟ ΝΗΠΙΑΓΩΓΩΝ (ΙΩΑΝΝΙΝΑ)</v>
      </c>
      <c r="E33" s="74" t="str">
        <f>IF(ISNA(VLOOKUP($C33,BASEIS!$A$2:$E$475,2,FALSE))," ",VLOOKUP($C33,BASEIS!$A$2:$E$475,2,FALSE))</f>
        <v>ΠΑΝΕΠΙΣΤΗΜΙΟ ΙΩΑΝΝΙΝΩΝ</v>
      </c>
      <c r="F33" s="75">
        <f>IF(ISNA(VLOOKUP($C33,BASEIS!$A$2:$E$475,4,FALSE))," ",VLOOKUP($C33,BASEIS!$A$2:$E$475,4,FALSE))</f>
        <v>9331</v>
      </c>
      <c r="G33" s="245">
        <f>IF(ISNA(VLOOKUP($C33,BASEIS!$A$2:$E$475,5,FALSE))," ",VLOOKUP($C33,BASEIS!$A$2:$E$475,5,FALSE))</f>
        <v>10833</v>
      </c>
      <c r="H33" s="64"/>
      <c r="I33" s="71">
        <f t="shared" si="1"/>
        <v>2147.0000000000018</v>
      </c>
      <c r="J33" s="172">
        <f t="shared" si="2"/>
        <v>1</v>
      </c>
      <c r="K33" s="224" t="str">
        <f t="shared" si="3"/>
        <v/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20.25" thickBot="1">
      <c r="A34" s="66" t="str">
        <f>IF(ISNA(VLOOKUP($C34,BASEIS!$A$2:$G$475,3,FALSE))," ",VLOOKUP($C34,BASEIS!$A$2:$G$475,7,FALSE))</f>
        <v>http://www.pre.aegean.gr/</v>
      </c>
      <c r="B34" s="61" t="str">
        <f t="shared" si="0"/>
        <v>i</v>
      </c>
      <c r="C34" s="72">
        <v>143</v>
      </c>
      <c r="D34" s="73" t="str">
        <f>IF(ISNA(VLOOKUP($C34,BASEIS!$A$2:$E$475,3,FALSE))," ",VLOOKUP($C34,BASEIS!$A$2:$E$475,3,FALSE))</f>
        <v>ΠΑΙΔΑΓΩΓΙΚΟ ΔΗΜΟΤΙΚΗΣ ΕΚΠΑΙΔΕΥΣΗΣ (ΡΟΔΟΣ)</v>
      </c>
      <c r="E34" s="74" t="str">
        <f>IF(ISNA(VLOOKUP($C34,BASEIS!$A$2:$E$475,2,FALSE))," ",VLOOKUP($C34,BASEIS!$A$2:$E$475,2,FALSE))</f>
        <v>ΠΑΝΕΠΙΣΤΗΜΙΟ ΑΙΓΑΙΟΥ</v>
      </c>
      <c r="F34" s="75">
        <f>IF(ISNA(VLOOKUP($C34,BASEIS!$A$2:$E$475,4,FALSE))," ",VLOOKUP($C34,BASEIS!$A$2:$E$475,4,FALSE))</f>
        <v>9887</v>
      </c>
      <c r="G34" s="245">
        <f>IF(ISNA(VLOOKUP($C34,BASEIS!$A$2:$E$475,5,FALSE))," ",VLOOKUP($C34,BASEIS!$A$2:$E$475,5,FALSE))</f>
        <v>10992</v>
      </c>
      <c r="H34" s="64"/>
      <c r="I34" s="71">
        <f t="shared" si="1"/>
        <v>1988.0000000000018</v>
      </c>
      <c r="J34" s="172">
        <f t="shared" si="2"/>
        <v>1</v>
      </c>
      <c r="K34" s="224" t="str">
        <f t="shared" si="3"/>
        <v/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20.25" thickBot="1">
      <c r="A35" s="66" t="str">
        <f>IF(ISNA(VLOOKUP($C35,BASEIS!$A$2:$G$475,3,FALSE))," ",VLOOKUP($C35,BASEIS!$A$2:$G$475,7,FALSE))</f>
        <v>https://economics.soc.uoc.gr/</v>
      </c>
      <c r="B35" s="61" t="str">
        <f t="shared" si="0"/>
        <v>i</v>
      </c>
      <c r="C35" s="72">
        <v>321</v>
      </c>
      <c r="D35" s="73" t="str">
        <f>IF(ISNA(VLOOKUP($C35,BASEIS!$A$2:$E$475,3,FALSE))," ",VLOOKUP($C35,BASEIS!$A$2:$E$475,3,FALSE))</f>
        <v>ΟΙΚΟΝΟΜΙΚΩΝ ΕΠΙΣΤΗΜΩΝ (ΡΕΘΥΜΝΟ)</v>
      </c>
      <c r="E35" s="74" t="str">
        <f>IF(ISNA(VLOOKUP($C35,BASEIS!$A$2:$E$475,2,FALSE))," ",VLOOKUP($C35,BASEIS!$A$2:$E$475,2,FALSE))</f>
        <v>ΠΑΝΕΠΙΣΤΗΜΙΟ ΚΡΗΤΗΣ</v>
      </c>
      <c r="F35" s="75">
        <f>IF(ISNA(VLOOKUP($C35,BASEIS!$A$2:$E$475,4,FALSE))," ",VLOOKUP($C35,BASEIS!$A$2:$E$475,4,FALSE))</f>
        <v>12423</v>
      </c>
      <c r="G35" s="245">
        <f>IF(ISNA(VLOOKUP($C35,BASEIS!$A$2:$E$475,5,FALSE))," ",VLOOKUP($C35,BASEIS!$A$2:$E$475,5,FALSE))</f>
        <v>11043</v>
      </c>
      <c r="H35" s="64"/>
      <c r="I35" s="71">
        <f t="shared" si="1"/>
        <v>1937.0000000000018</v>
      </c>
      <c r="J35" s="172">
        <f t="shared" si="2"/>
        <v>1</v>
      </c>
      <c r="K35" s="224" t="str">
        <f t="shared" si="3"/>
        <v/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20.25" thickBot="1">
      <c r="A36" s="66" t="str">
        <f>IF(ISNA(VLOOKUP($C36,BASEIS!$A$2:$G$475,3,FALSE))," ",VLOOKUP($C36,BASEIS!$A$2:$G$475,7,FALSE))</f>
        <v>http://www.stt.aegean.gr/</v>
      </c>
      <c r="B36" s="61" t="str">
        <f t="shared" si="0"/>
        <v>i</v>
      </c>
      <c r="C36" s="72">
        <v>180</v>
      </c>
      <c r="D36" s="73" t="str">
        <f>IF(ISNA(VLOOKUP($C36,BASEIS!$A$2:$E$475,3,FALSE))," ",VLOOKUP($C36,BASEIS!$A$2:$E$475,3,FALSE))</f>
        <v>ΝΑΥΤΙΛΙΑΣ ΚΑΙ ΕΠΙΧΕΙΡΗΜΑΤΙΚΩΝ ΥΠΗΡΕΣΙΩΝ (ΧΙΟΣ)</v>
      </c>
      <c r="E36" s="74" t="str">
        <f>IF(ISNA(VLOOKUP($C36,BASEIS!$A$2:$E$475,2,FALSE))," ",VLOOKUP($C36,BASEIS!$A$2:$E$475,2,FALSE))</f>
        <v>ΠΑΝΕΠΙΣΤΗΜΙΟ ΑΙΓΑΙΟΥ</v>
      </c>
      <c r="F36" s="75">
        <f>IF(ISNA(VLOOKUP($C36,BASEIS!$A$2:$E$475,4,FALSE))," ",VLOOKUP($C36,BASEIS!$A$2:$E$475,4,FALSE))</f>
        <v>12150</v>
      </c>
      <c r="G36" s="245">
        <f>IF(ISNA(VLOOKUP($C36,BASEIS!$A$2:$E$475,5,FALSE))," ",VLOOKUP($C36,BASEIS!$A$2:$E$475,5,FALSE))</f>
        <v>11134</v>
      </c>
      <c r="H36" s="64"/>
      <c r="I36" s="71">
        <f t="shared" si="1"/>
        <v>1846.0000000000018</v>
      </c>
      <c r="J36" s="172">
        <f t="shared" si="2"/>
        <v>1</v>
      </c>
      <c r="K36" s="224" t="str">
        <f t="shared" si="3"/>
        <v/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20.25" thickBot="1">
      <c r="A37" s="66" t="str">
        <f>IF(ISNA(VLOOKUP($C37,BASEIS!$A$2:$G$475,3,FALSE))," ",VLOOKUP($C37,BASEIS!$A$2:$G$475,7,FALSE))</f>
        <v>http://www.hua.gr/index.php?option=com_content&amp;view=article&amp;id=62&amp;Itemid=306&amp;lang=el</v>
      </c>
      <c r="B37" s="61" t="str">
        <f t="shared" si="0"/>
        <v>i</v>
      </c>
      <c r="C37" s="72">
        <v>144</v>
      </c>
      <c r="D37" s="73" t="str">
        <f>IF(ISNA(VLOOKUP($C37,BASEIS!$A$2:$E$475,3,FALSE))," ",VLOOKUP($C37,BASEIS!$A$2:$E$475,3,FALSE))</f>
        <v>ΟΙΚΙΑΚΗΣ ΟΙΚΟΝΟΜΙΑΣ ΚΑΙ ΟΙΚΟΛΟΓΙΑΣ (ΑΘΗΝΑ)</v>
      </c>
      <c r="E37" s="74" t="str">
        <f>IF(ISNA(VLOOKUP($C37,BASEIS!$A$2:$E$475,2,FALSE))," ",VLOOKUP($C37,BASEIS!$A$2:$E$475,2,FALSE))</f>
        <v>ΧΑΡΟΚΟΠΕΙΟ ΠΑΝΕΠΙΣΤΗΜΙΟ</v>
      </c>
      <c r="F37" s="75">
        <f>IF(ISNA(VLOOKUP($C37,BASEIS!$A$2:$E$475,4,FALSE))," ",VLOOKUP($C37,BASEIS!$A$2:$E$475,4,FALSE))</f>
        <v>11737</v>
      </c>
      <c r="G37" s="245">
        <f>IF(ISNA(VLOOKUP($C37,BASEIS!$A$2:$E$475,5,FALSE))," ",VLOOKUP($C37,BASEIS!$A$2:$E$475,5,FALSE))</f>
        <v>11177</v>
      </c>
      <c r="H37" s="64"/>
      <c r="I37" s="71">
        <f t="shared" si="1"/>
        <v>1803.0000000000018</v>
      </c>
      <c r="J37" s="172">
        <f t="shared" si="2"/>
        <v>1</v>
      </c>
      <c r="K37" s="224" t="str">
        <f t="shared" si="3"/>
        <v/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20.25" thickBot="1">
      <c r="A38" s="66" t="str">
        <f>IF(ISNA(VLOOKUP($C38,BASEIS!$A$2:$G$475,3,FALSE))," ",VLOOKUP($C38,BASEIS!$A$2:$G$475,7,FALSE))</f>
        <v>http://www.econ.duth.gr/</v>
      </c>
      <c r="B38" s="61" t="str">
        <f t="shared" si="0"/>
        <v>i</v>
      </c>
      <c r="C38" s="72">
        <v>97</v>
      </c>
      <c r="D38" s="73" t="str">
        <f>IF(ISNA(VLOOKUP($C38,BASEIS!$A$2:$E$475,3,FALSE))," ",VLOOKUP($C38,BASEIS!$A$2:$E$475,3,FALSE))</f>
        <v>ΟΙΚΟΝΟΜΙΚΩΝ ΕΠΙΣΤΗΜΩΝ (ΚΟΜΟΤΗΝΗ)</v>
      </c>
      <c r="E38" s="74" t="str">
        <f>IF(ISNA(VLOOKUP($C38,BASEIS!$A$2:$E$475,2,FALSE))," ",VLOOKUP($C38,BASEIS!$A$2:$E$475,2,FALSE))</f>
        <v>ΔΗΜΟΚΡΙΤΕΙΟ ΠΑΝΕΠΙΣΤΗΜΙΟ ΘΡΑΚΗΣ</v>
      </c>
      <c r="F38" s="75">
        <f>IF(ISNA(VLOOKUP($C38,BASEIS!$A$2:$E$475,4,FALSE))," ",VLOOKUP($C38,BASEIS!$A$2:$E$475,4,FALSE))</f>
        <v>12491</v>
      </c>
      <c r="G38" s="245">
        <f>IF(ISNA(VLOOKUP($C38,BASEIS!$A$2:$E$475,5,FALSE))," ",VLOOKUP($C38,BASEIS!$A$2:$E$475,5,FALSE))</f>
        <v>11245</v>
      </c>
      <c r="H38" s="64"/>
      <c r="I38" s="71">
        <f t="shared" si="1"/>
        <v>1735.0000000000018</v>
      </c>
      <c r="J38" s="172">
        <f t="shared" si="2"/>
        <v>1</v>
      </c>
      <c r="K38" s="224" t="str">
        <f t="shared" si="3"/>
        <v/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20.25" thickBot="1">
      <c r="A39" s="66" t="str">
        <f>IF(ISNA(VLOOKUP($C39,BASEIS!$A$2:$G$475,3,FALSE))," ",VLOOKUP($C39,BASEIS!$A$2:$G$475,7,FALSE))</f>
        <v>http://www.bma.upatras.gr/</v>
      </c>
      <c r="B39" s="61" t="str">
        <f t="shared" si="0"/>
        <v>i</v>
      </c>
      <c r="C39" s="72">
        <v>352</v>
      </c>
      <c r="D39" s="73" t="str">
        <f>IF(ISNA(VLOOKUP($C39,BASEIS!$A$2:$E$475,3,FALSE))," ",VLOOKUP($C39,BASEIS!$A$2:$E$475,3,FALSE))</f>
        <v>ΔΙΟΙΚΗΣΗΣ ΕΠΙΧΕΙΡΗΣΕΩΝ (ΠΑΤΡΑ)</v>
      </c>
      <c r="E39" s="74" t="str">
        <f>IF(ISNA(VLOOKUP($C39,BASEIS!$A$2:$E$475,2,FALSE))," ",VLOOKUP($C39,BASEIS!$A$2:$E$475,2,FALSE))</f>
        <v>ΠΑΝΕΠΙΣΤΗΜΙΟ ΠΑΤΡΩΝ</v>
      </c>
      <c r="F39" s="75">
        <f>IF(ISNA(VLOOKUP($C39,BASEIS!$A$2:$E$475,4,FALSE))," ",VLOOKUP($C39,BASEIS!$A$2:$E$475,4,FALSE))</f>
        <v>12307</v>
      </c>
      <c r="G39" s="245">
        <f>IF(ISNA(VLOOKUP($C39,BASEIS!$A$2:$E$475,5,FALSE))," ",VLOOKUP($C39,BASEIS!$A$2:$E$475,5,FALSE))</f>
        <v>11386</v>
      </c>
      <c r="H39" s="64"/>
      <c r="I39" s="71">
        <f t="shared" si="1"/>
        <v>1594.0000000000018</v>
      </c>
      <c r="J39" s="172">
        <f t="shared" si="2"/>
        <v>1</v>
      </c>
      <c r="K39" s="224" t="str">
        <f t="shared" si="3"/>
        <v/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20.25" thickBot="1">
      <c r="A40" s="66" t="str">
        <f>IF(ISNA(VLOOKUP($C40,BASEIS!$A$2:$G$475,3,FALSE))," ",VLOOKUP($C40,BASEIS!$A$2:$G$475,7,FALSE))</f>
        <v>http://www.ct.aegean.gr/</v>
      </c>
      <c r="B40" s="61" t="str">
        <f t="shared" si="0"/>
        <v>i</v>
      </c>
      <c r="C40" s="72">
        <v>354</v>
      </c>
      <c r="D40" s="73" t="str">
        <f>IF(ISNA(VLOOKUP($C40,BASEIS!$A$2:$E$475,3,FALSE))," ",VLOOKUP($C40,BASEIS!$A$2:$E$475,3,FALSE))</f>
        <v>ΠΟΛΙΤΙΣΜΙΚΗΣ ΤΕΧΝΟΛΟΓΙΑΣ ΚΑΙ ΕΠΙΚΟΙΝΩΝΙΑΣ (ΜΥΤΙΛΗΝΗ)</v>
      </c>
      <c r="E40" s="74" t="str">
        <f>IF(ISNA(VLOOKUP($C40,BASEIS!$A$2:$E$475,2,FALSE))," ",VLOOKUP($C40,BASEIS!$A$2:$E$475,2,FALSE))</f>
        <v>ΠΑΝΕΠΙΣΤΗΜΙΟ ΑΙΓΑΙΟΥ</v>
      </c>
      <c r="F40" s="75">
        <f>IF(ISNA(VLOOKUP($C40,BASEIS!$A$2:$E$475,4,FALSE))," ",VLOOKUP($C40,BASEIS!$A$2:$E$475,4,FALSE))</f>
        <v>11060</v>
      </c>
      <c r="G40" s="245">
        <f>IF(ISNA(VLOOKUP($C40,BASEIS!$A$2:$E$475,5,FALSE))," ",VLOOKUP($C40,BASEIS!$A$2:$E$475,5,FALSE))</f>
        <v>11397</v>
      </c>
      <c r="H40" s="64"/>
      <c r="I40" s="71">
        <f t="shared" si="1"/>
        <v>1583.0000000000018</v>
      </c>
      <c r="J40" s="172">
        <f t="shared" si="2"/>
        <v>1</v>
      </c>
      <c r="K40" s="224" t="str">
        <f t="shared" si="3"/>
        <v/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20.25" thickBot="1">
      <c r="A41" s="66" t="str">
        <f>IF(ISNA(VLOOKUP($C41,BASEIS!$A$2:$G$475,3,FALSE))," ",VLOOKUP($C41,BASEIS!$A$2:$G$475,7,FALSE))</f>
        <v>http://www.ece.uth.gr/</v>
      </c>
      <c r="B41" s="61" t="str">
        <f t="shared" si="0"/>
        <v>i</v>
      </c>
      <c r="C41" s="72">
        <v>166</v>
      </c>
      <c r="D41" s="73" t="str">
        <f>IF(ISNA(VLOOKUP($C41,BASEIS!$A$2:$E$475,3,FALSE))," ",VLOOKUP($C41,BASEIS!$A$2:$E$475,3,FALSE))</f>
        <v>ΠΑΙΔΑΓΩΓΙΚΟ ΠΡΟΣΧΟΛΙΚΗΣ ΕΚΠΑΙΔΕΥΣΗΣ (ΒΟΛΟΣ)</v>
      </c>
      <c r="E41" s="74" t="str">
        <f>IF(ISNA(VLOOKUP($C41,BASEIS!$A$2:$E$475,2,FALSE))," ",VLOOKUP($C41,BASEIS!$A$2:$E$475,2,FALSE))</f>
        <v>ΠΑΝΕΠΙΣΤΗΜΙΟ ΘΕΣΣΑΛΙΑΣ</v>
      </c>
      <c r="F41" s="75">
        <f>IF(ISNA(VLOOKUP($C41,BASEIS!$A$2:$E$475,4,FALSE))," ",VLOOKUP($C41,BASEIS!$A$2:$E$475,4,FALSE))</f>
        <v>9994</v>
      </c>
      <c r="G41" s="245">
        <f>IF(ISNA(VLOOKUP($C41,BASEIS!$A$2:$E$475,5,FALSE))," ",VLOOKUP($C41,BASEIS!$A$2:$E$475,5,FALSE))</f>
        <v>11414</v>
      </c>
      <c r="H41" s="64"/>
      <c r="I41" s="71">
        <f t="shared" si="1"/>
        <v>1566.0000000000018</v>
      </c>
      <c r="J41" s="172">
        <f t="shared" si="2"/>
        <v>1</v>
      </c>
      <c r="K41" s="224" t="str">
        <f t="shared" si="3"/>
        <v/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20.25" thickBot="1">
      <c r="A42" s="66" t="str">
        <f>IF(ISNA(VLOOKUP($C42,BASEIS!$A$2:$G$475,3,FALSE))," ",VLOOKUP($C42,BASEIS!$A$2:$G$475,7,FALSE))</f>
        <v>http://www.eled.uowm.gr</v>
      </c>
      <c r="B42" s="61" t="str">
        <f t="shared" si="0"/>
        <v>i</v>
      </c>
      <c r="C42" s="72">
        <v>334</v>
      </c>
      <c r="D42" s="73" t="str">
        <f>IF(ISNA(VLOOKUP($C42,BASEIS!$A$2:$E$475,3,FALSE))," ",VLOOKUP($C42,BASEIS!$A$2:$E$475,3,FALSE))</f>
        <v>ΠΑΙΔΑΓΩΓΙΚΟ ΔΗΜΟΤΙΚΗΣ ΕΚΠΑΙΔΕΥΣΗΣ (ΦΛΩΡΙΝΑ)</v>
      </c>
      <c r="E42" s="74" t="str">
        <f>IF(ISNA(VLOOKUP($C42,BASEIS!$A$2:$E$475,2,FALSE))," ",VLOOKUP($C42,BASEIS!$A$2:$E$475,2,FALSE))</f>
        <v>ΠΑΝΕΠΙΣΤΗΜΙΟ ΔΥΤΙΚΗΣ ΜΑΚΕΔΟΝΙΑΣ</v>
      </c>
      <c r="F42" s="75">
        <f>IF(ISNA(VLOOKUP($C42,BASEIS!$A$2:$E$475,4,FALSE))," ",VLOOKUP($C42,BASEIS!$A$2:$E$475,4,FALSE))</f>
        <v>10228</v>
      </c>
      <c r="G42" s="245">
        <f>IF(ISNA(VLOOKUP($C42,BASEIS!$A$2:$E$475,5,FALSE))," ",VLOOKUP($C42,BASEIS!$A$2:$E$475,5,FALSE))</f>
        <v>11444</v>
      </c>
      <c r="H42" s="64"/>
      <c r="I42" s="71">
        <f t="shared" si="1"/>
        <v>1536.0000000000018</v>
      </c>
      <c r="J42" s="172">
        <f t="shared" si="2"/>
        <v>1</v>
      </c>
      <c r="K42" s="224" t="str">
        <f t="shared" si="3"/>
        <v/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20.25" thickBot="1">
      <c r="A43" s="66" t="str">
        <f>IF(ISNA(VLOOKUP($C43,BASEIS!$A$2:$G$475,3,FALSE))," ",VLOOKUP($C43,BASEIS!$A$2:$G$475,7,FALSE))</f>
        <v>http://www.culture.uwg.gr</v>
      </c>
      <c r="B43" s="61" t="str">
        <f t="shared" si="0"/>
        <v>i</v>
      </c>
      <c r="C43" s="72">
        <v>368</v>
      </c>
      <c r="D43" s="73" t="str">
        <f>IF(ISNA(VLOOKUP($C43,BASEIS!$A$2:$E$475,3,FALSE))," ",VLOOKUP($C43,BASEIS!$A$2:$E$475,3,FALSE))</f>
        <v>ΔΙΑΧΕΙΡΙΣΗΣ ΠΟΛΙΤΙΣΜΙΚΟΥ ΠΕΡΙΒΑΛΛΟΝΤΟΣ ΚΑΙ ΝΕΩΝ ΤΕΧΝΟΛΟΓΙΩΝ (ΑΓΡΙΝΙΟ)</v>
      </c>
      <c r="E43" s="74" t="str">
        <f>IF(ISNA(VLOOKUP($C43,BASEIS!$A$2:$E$475,2,FALSE))," ",VLOOKUP($C43,BASEIS!$A$2:$E$475,2,FALSE))</f>
        <v>ΠΑΝΕΠΙΣΤΗΜΙΟ ΠΑΤΡΩΝ</v>
      </c>
      <c r="F43" s="75">
        <f>IF(ISNA(VLOOKUP($C43,BASEIS!$A$2:$E$475,4,FALSE))," ",VLOOKUP($C43,BASEIS!$A$2:$E$475,4,FALSE))</f>
        <v>11066</v>
      </c>
      <c r="G43" s="245">
        <f>IF(ISNA(VLOOKUP($C43,BASEIS!$A$2:$E$475,5,FALSE))," ",VLOOKUP($C43,BASEIS!$A$2:$E$475,5,FALSE))</f>
        <v>11489</v>
      </c>
      <c r="H43" s="64"/>
      <c r="I43" s="71">
        <f t="shared" si="1"/>
        <v>1491.0000000000018</v>
      </c>
      <c r="J43" s="172">
        <f t="shared" si="2"/>
        <v>1</v>
      </c>
      <c r="K43" s="224" t="str">
        <f t="shared" si="3"/>
        <v/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20.25" thickBot="1">
      <c r="A44" s="66" t="str">
        <f>IF(ISNA(VLOOKUP($C44,BASEIS!$A$2:$G$475,3,FALSE))," ",VLOOKUP($C44,BASEIS!$A$2:$G$475,7,FALSE))</f>
        <v>http://www.econ.uoi.gr/</v>
      </c>
      <c r="B44" s="61" t="str">
        <f t="shared" si="0"/>
        <v>i</v>
      </c>
      <c r="C44" s="72">
        <v>345</v>
      </c>
      <c r="D44" s="73" t="str">
        <f>IF(ISNA(VLOOKUP($C44,BASEIS!$A$2:$E$475,3,FALSE))," ",VLOOKUP($C44,BASEIS!$A$2:$E$475,3,FALSE))</f>
        <v>ΟΙΚΟΝΟΜΙΚΩΝ ΕΠΙΣΤΗΜΩΝ (ΙΩΑΝΝΙΝΑ)</v>
      </c>
      <c r="E44" s="74" t="str">
        <f>IF(ISNA(VLOOKUP($C44,BASEIS!$A$2:$E$475,2,FALSE))," ",VLOOKUP($C44,BASEIS!$A$2:$E$475,2,FALSE))</f>
        <v>ΠΑΝΕΠΙΣΤΗΜΙΟ ΙΩΑΝΝΙΝΩΝ</v>
      </c>
      <c r="F44" s="75">
        <f>IF(ISNA(VLOOKUP($C44,BASEIS!$A$2:$E$475,4,FALSE))," ",VLOOKUP($C44,BASEIS!$A$2:$E$475,4,FALSE))</f>
        <v>12759</v>
      </c>
      <c r="G44" s="245">
        <f>IF(ISNA(VLOOKUP($C44,BASEIS!$A$2:$E$475,5,FALSE))," ",VLOOKUP($C44,BASEIS!$A$2:$E$475,5,FALSE))</f>
        <v>11581</v>
      </c>
      <c r="H44" s="64"/>
      <c r="I44" s="71">
        <f t="shared" si="1"/>
        <v>1399.0000000000018</v>
      </c>
      <c r="J44" s="172">
        <f t="shared" si="2"/>
        <v>1</v>
      </c>
      <c r="K44" s="224" t="str">
        <f t="shared" si="3"/>
        <v/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20.25" thickBot="1">
      <c r="A45" s="66" t="str">
        <f>IF(ISNA(VLOOKUP($C45,BASEIS!$A$2:$G$475,3,FALSE))," ",VLOOKUP($C45,BASEIS!$A$2:$G$475,7,FALSE))</f>
        <v>http://www.eled.duth.gr/</v>
      </c>
      <c r="B45" s="61" t="str">
        <f t="shared" si="0"/>
        <v>i</v>
      </c>
      <c r="C45" s="72">
        <v>142</v>
      </c>
      <c r="D45" s="73" t="str">
        <f>IF(ISNA(VLOOKUP($C45,BASEIS!$A$2:$E$475,3,FALSE))," ",VLOOKUP($C45,BASEIS!$A$2:$E$475,3,FALSE))</f>
        <v>ΠΑΙΔΑΓΩΓΙΚΟ ΔΗΜΟΤΙΚΗΣ ΕΚΠΑΙΔΕΥΣΗΣ (ΑΛΕΞΑΝΔΡΟΥΠΟΛΗ)</v>
      </c>
      <c r="E45" s="74" t="str">
        <f>IF(ISNA(VLOOKUP($C45,BASEIS!$A$2:$E$475,2,FALSE))," ",VLOOKUP($C45,BASEIS!$A$2:$E$475,2,FALSE))</f>
        <v>ΔΗΜΟΚΡΙΤΕΙΟ ΠΑΝΕΠΙΣΤΗΜΙΟ ΘΡΑΚΗΣ</v>
      </c>
      <c r="F45" s="75">
        <f>IF(ISNA(VLOOKUP($C45,BASEIS!$A$2:$E$475,4,FALSE))," ",VLOOKUP($C45,BASEIS!$A$2:$E$475,4,FALSE))</f>
        <v>10327</v>
      </c>
      <c r="G45" s="245">
        <f>IF(ISNA(VLOOKUP($C45,BASEIS!$A$2:$E$475,5,FALSE))," ",VLOOKUP($C45,BASEIS!$A$2:$E$475,5,FALSE))</f>
        <v>11613</v>
      </c>
      <c r="H45" s="64"/>
      <c r="I45" s="71">
        <f t="shared" si="1"/>
        <v>1367.0000000000018</v>
      </c>
      <c r="J45" s="172">
        <f t="shared" si="2"/>
        <v>1</v>
      </c>
      <c r="K45" s="224" t="str">
        <f t="shared" si="3"/>
        <v/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20.25" thickBot="1">
      <c r="A46" s="66" t="str">
        <f>IF(ISNA(VLOOKUP($C46,BASEIS!$A$2:$G$475,3,FALSE))," ",VLOOKUP($C46,BASEIS!$A$2:$G$475,7,FALSE))</f>
        <v>http://www.econ.uth.gr/index.html</v>
      </c>
      <c r="B46" s="61" t="str">
        <f t="shared" si="0"/>
        <v>i</v>
      </c>
      <c r="C46" s="72">
        <v>350</v>
      </c>
      <c r="D46" s="73" t="str">
        <f>IF(ISNA(VLOOKUP($C46,BASEIS!$A$2:$E$475,3,FALSE))," ",VLOOKUP($C46,BASEIS!$A$2:$E$475,3,FALSE))</f>
        <v>ΟΙΚΟΝΟΜΙΚΩΝ ΕΠΙΣΤΗΜΩΝ (ΒΟΛΟΣ)</v>
      </c>
      <c r="E46" s="74" t="str">
        <f>IF(ISNA(VLOOKUP($C46,BASEIS!$A$2:$E$475,2,FALSE))," ",VLOOKUP($C46,BASEIS!$A$2:$E$475,2,FALSE))</f>
        <v>ΠΑΝΕΠΙΣΤΗΜΙΟ ΘΕΣΣΑΛΙΑΣ</v>
      </c>
      <c r="F46" s="75">
        <f>IF(ISNA(VLOOKUP($C46,BASEIS!$A$2:$E$475,4,FALSE))," ",VLOOKUP($C46,BASEIS!$A$2:$E$475,4,FALSE))</f>
        <v>13165</v>
      </c>
      <c r="G46" s="245">
        <f>IF(ISNA(VLOOKUP($C46,BASEIS!$A$2:$E$475,5,FALSE))," ",VLOOKUP($C46,BASEIS!$A$2:$E$475,5,FALSE))</f>
        <v>11676</v>
      </c>
      <c r="H46" s="64"/>
      <c r="I46" s="71">
        <f t="shared" si="1"/>
        <v>1304.0000000000018</v>
      </c>
      <c r="J46" s="172">
        <f t="shared" si="2"/>
        <v>1</v>
      </c>
      <c r="K46" s="224" t="str">
        <f t="shared" si="3"/>
        <v/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20.25" thickBot="1">
      <c r="A47" s="66" t="str">
        <f>IF(ISNA(VLOOKUP($C47,BASEIS!$A$2:$G$475,3,FALSE))," ",VLOOKUP($C47,BASEIS!$A$2:$G$475,7,FALSE))</f>
        <v>http://www.ecedu.upatras.gr/</v>
      </c>
      <c r="B47" s="61" t="str">
        <f t="shared" si="0"/>
        <v>i</v>
      </c>
      <c r="C47" s="72">
        <v>136</v>
      </c>
      <c r="D47" s="73" t="str">
        <f>IF(ISNA(VLOOKUP($C47,BASEIS!$A$2:$E$475,3,FALSE))," ",VLOOKUP($C47,BASEIS!$A$2:$E$475,3,FALSE))</f>
        <v>ΕΠΙΣΤΗΜΩΝ ΤΗΣ ΕΚΠΑΙΔΕΥΣΗΣ ΚΑΙ ΤΗΣ ΑΓΩΓΗΣ ΣΤΗΝ ΠΡΟΣΧΟΛΙΚΗ ΗΛΙΚΙΑ (ΠΑΤΡΑ)</v>
      </c>
      <c r="E47" s="74" t="str">
        <f>IF(ISNA(VLOOKUP($C47,BASEIS!$A$2:$E$475,2,FALSE))," ",VLOOKUP($C47,BASEIS!$A$2:$E$475,2,FALSE))</f>
        <v>ΠΑΝΕΠΙΣΤΗΜΙΟ ΠΑΤΡΩΝ</v>
      </c>
      <c r="F47" s="75">
        <f>IF(ISNA(VLOOKUP($C47,BASEIS!$A$2:$E$475,4,FALSE))," ",VLOOKUP($C47,BASEIS!$A$2:$E$475,4,FALSE))</f>
        <v>10396</v>
      </c>
      <c r="G47" s="245">
        <f>IF(ISNA(VLOOKUP($C47,BASEIS!$A$2:$E$475,5,FALSE))," ",VLOOKUP($C47,BASEIS!$A$2:$E$475,5,FALSE))</f>
        <v>11815</v>
      </c>
      <c r="H47" s="64"/>
      <c r="I47" s="71">
        <f t="shared" si="1"/>
        <v>1165.0000000000018</v>
      </c>
      <c r="J47" s="172">
        <f t="shared" si="2"/>
        <v>1</v>
      </c>
      <c r="K47" s="224" t="str">
        <f t="shared" si="3"/>
        <v/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20.25" customHeight="1" thickBot="1">
      <c r="A48" s="66" t="str">
        <f>IF(ISNA(VLOOKUP($C48,BASEIS!$A$2:$G$475,3,FALSE))," ",VLOOKUP($C48,BASEIS!$A$2:$G$475,7,FALSE))</f>
        <v>http://www.agro.duth.gr/</v>
      </c>
      <c r="B48" s="61" t="str">
        <f t="shared" si="0"/>
        <v>i</v>
      </c>
      <c r="C48" s="72">
        <v>353</v>
      </c>
      <c r="D48" s="73" t="str">
        <f>IF(ISNA(VLOOKUP($C48,BASEIS!$A$2:$E$475,3,FALSE))," ",VLOOKUP($C48,BASEIS!$A$2:$E$475,3,FALSE))</f>
        <v>ΑΓΡΟΤΙΚΗΣ ΑΝΑΠΤΥΞΗΣ (ΟΡΕΣΤΙΑΔΑ)</v>
      </c>
      <c r="E48" s="74" t="str">
        <f>IF(ISNA(VLOOKUP($C48,BASEIS!$A$2:$E$475,2,FALSE))," ",VLOOKUP($C48,BASEIS!$A$2:$E$475,2,FALSE))</f>
        <v>ΔΗΜΟΚΡΙΤΕΙΟ ΠΑΝΕΠΙΣΤΗΜΙΟ ΘΡΑΚΗΣ</v>
      </c>
      <c r="F48" s="75">
        <f>IF(ISNA(VLOOKUP($C48,BASEIS!$A$2:$E$475,4,FALSE))," ",VLOOKUP($C48,BASEIS!$A$2:$E$475,4,FALSE))</f>
        <v>11953</v>
      </c>
      <c r="G48" s="245">
        <f>IF(ISNA(VLOOKUP($C48,BASEIS!$A$2:$E$475,5,FALSE))," ",VLOOKUP($C48,BASEIS!$A$2:$E$475,5,FALSE))</f>
        <v>11846</v>
      </c>
      <c r="H48" s="64"/>
      <c r="I48" s="71">
        <f t="shared" si="1"/>
        <v>1134.0000000000018</v>
      </c>
      <c r="J48" s="172">
        <f t="shared" si="2"/>
        <v>1</v>
      </c>
      <c r="K48" s="224" t="str">
        <f t="shared" si="3"/>
        <v/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20.25" thickBot="1">
      <c r="A49" s="66" t="str">
        <f>IF(ISNA(VLOOKUP($C49,BASEIS!$A$2:$G$475,3,FALSE))," ",VLOOKUP($C49,BASEIS!$A$2:$G$475,7,FALSE))</f>
        <v>http://di.ionio.gr/</v>
      </c>
      <c r="B49" s="61" t="str">
        <f t="shared" si="0"/>
        <v>i</v>
      </c>
      <c r="C49" s="72">
        <v>366</v>
      </c>
      <c r="D49" s="73" t="str">
        <f>IF(ISNA(VLOOKUP($C49,BASEIS!$A$2:$E$475,3,FALSE))," ",VLOOKUP($C49,BASEIS!$A$2:$E$475,3,FALSE))</f>
        <v>ΠΛΗΡΟΦΟΡΙΚΗΣ (ΚΕΡΚΥΡΑ)</v>
      </c>
      <c r="E49" s="74" t="str">
        <f>IF(ISNA(VLOOKUP($C49,BASEIS!$A$2:$E$475,2,FALSE))," ",VLOOKUP($C49,BASEIS!$A$2:$E$475,2,FALSE))</f>
        <v>ΙΟΝΙΟ ΠΑΝΕΠΙΣΤΗΜΙΟ</v>
      </c>
      <c r="F49" s="75">
        <f>IF(ISNA(VLOOKUP($C49,BASEIS!$A$2:$E$475,4,FALSE))," ",VLOOKUP($C49,BASEIS!$A$2:$E$475,4,FALSE))</f>
        <v>11846</v>
      </c>
      <c r="G49" s="245">
        <f>IF(ISNA(VLOOKUP($C49,BASEIS!$A$2:$E$475,5,FALSE))," ",VLOOKUP($C49,BASEIS!$A$2:$E$475,5,FALSE))</f>
        <v>11926</v>
      </c>
      <c r="H49" s="64"/>
      <c r="I49" s="71">
        <f t="shared" si="1"/>
        <v>1054.0000000000018</v>
      </c>
      <c r="J49" s="172">
        <f t="shared" si="2"/>
        <v>1</v>
      </c>
      <c r="K49" s="224" t="str">
        <f t="shared" si="3"/>
        <v/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20.25" thickBot="1">
      <c r="A50" s="66" t="str">
        <f>IF(ISNA(VLOOKUP($C50,BASEIS!$A$2:$G$475,3,FALSE))," ",VLOOKUP($C50,BASEIS!$A$2:$G$475,7,FALSE))</f>
        <v>http://www.econ.upatras.gr/</v>
      </c>
      <c r="B50" s="61" t="str">
        <f t="shared" si="0"/>
        <v>i</v>
      </c>
      <c r="C50" s="72">
        <v>319</v>
      </c>
      <c r="D50" s="73" t="str">
        <f>IF(ISNA(VLOOKUP($C50,BASEIS!$A$2:$E$475,3,FALSE))," ",VLOOKUP($C50,BASEIS!$A$2:$E$475,3,FALSE))</f>
        <v>ΟΙΚΟΝΟΜΙΚΩΝ ΕΠΙΣΤΗΜΩΝ (ΠΑΤΡΑ)</v>
      </c>
      <c r="E50" s="74" t="str">
        <f>IF(ISNA(VLOOKUP($C50,BASEIS!$A$2:$E$475,2,FALSE))," ",VLOOKUP($C50,BASEIS!$A$2:$E$475,2,FALSE))</f>
        <v>ΠΑΝΕΠΙΣΤΗΜΙΟ ΠΑΤΡΩΝ</v>
      </c>
      <c r="F50" s="75">
        <f>IF(ISNA(VLOOKUP($C50,BASEIS!$A$2:$E$475,4,FALSE))," ",VLOOKUP($C50,BASEIS!$A$2:$E$475,4,FALSE))</f>
        <v>13198</v>
      </c>
      <c r="G50" s="245">
        <f>IF(ISNA(VLOOKUP($C50,BASEIS!$A$2:$E$475,5,FALSE))," ",VLOOKUP($C50,BASEIS!$A$2:$E$475,5,FALSE))</f>
        <v>11960</v>
      </c>
      <c r="H50" s="64"/>
      <c r="I50" s="71">
        <f t="shared" si="1"/>
        <v>1020.0000000000018</v>
      </c>
      <c r="J50" s="172">
        <f t="shared" si="2"/>
        <v>1</v>
      </c>
      <c r="K50" s="224" t="str">
        <f t="shared" si="3"/>
        <v/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20.25" thickBot="1">
      <c r="A51" s="66" t="str">
        <f>IF(ISNA(VLOOKUP($C51,BASEIS!$A$2:$G$475,3,FALSE))," ",VLOOKUP($C51,BASEIS!$A$2:$G$475,7,FALSE))</f>
        <v>http://www.edc.uoc.gr/ptde/index.php?id=6,0,0,1,0,0</v>
      </c>
      <c r="B51" s="61" t="str">
        <f t="shared" si="0"/>
        <v>i</v>
      </c>
      <c r="C51" s="72">
        <v>132</v>
      </c>
      <c r="D51" s="73" t="str">
        <f>IF(ISNA(VLOOKUP($C51,BASEIS!$A$2:$E$475,3,FALSE))," ",VLOOKUP($C51,BASEIS!$A$2:$E$475,3,FALSE))</f>
        <v>ΠΑΙΔΑΓΩΓΙΚΟ ΔΗΜΟΤΙΚΗΣ ΕΚΠΑΙΔΕΥΣΗΣ (ΡΕΘΥΜΝΟ)</v>
      </c>
      <c r="E51" s="74" t="str">
        <f>IF(ISNA(VLOOKUP($C51,BASEIS!$A$2:$E$475,2,FALSE))," ",VLOOKUP($C51,BASEIS!$A$2:$E$475,2,FALSE))</f>
        <v>ΠΑΝΕΠΙΣΤΗΜΙΟ ΚΡΗΤΗΣ</v>
      </c>
      <c r="F51" s="75">
        <f>IF(ISNA(VLOOKUP($C51,BASEIS!$A$2:$E$475,4,FALSE))," ",VLOOKUP($C51,BASEIS!$A$2:$E$475,4,FALSE))</f>
        <v>10985</v>
      </c>
      <c r="G51" s="245">
        <f>IF(ISNA(VLOOKUP($C51,BASEIS!$A$2:$E$475,5,FALSE))," ",VLOOKUP($C51,BASEIS!$A$2:$E$475,5,FALSE))</f>
        <v>12060</v>
      </c>
      <c r="H51" s="64"/>
      <c r="I51" s="71">
        <f t="shared" si="1"/>
        <v>920.00000000000182</v>
      </c>
      <c r="J51" s="172">
        <f t="shared" si="2"/>
        <v>1</v>
      </c>
      <c r="K51" s="224" t="str">
        <f t="shared" si="3"/>
        <v/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20.25" thickBot="1">
      <c r="A52" s="66" t="str">
        <f>IF(ISNA(VLOOKUP($C52,BASEIS!$A$2:$G$475,3,FALSE))," ",VLOOKUP($C52,BASEIS!$A$2:$G$475,7,FALSE))</f>
        <v>http://topa.gr/</v>
      </c>
      <c r="B52" s="61" t="str">
        <f t="shared" si="0"/>
        <v>i</v>
      </c>
      <c r="C52" s="72">
        <v>152</v>
      </c>
      <c r="D52" s="73" t="str">
        <f>IF(ISNA(VLOOKUP($C52,BASEIS!$A$2:$E$475,3,FALSE))," ",VLOOKUP($C52,BASEIS!$A$2:$E$475,3,FALSE))</f>
        <v>ΟΙΚΟΝΟΜΙΚΗΣ ΚΑΙ ΠΕΡΙΦΕΡΕΙΑΚΗΣ ΑΝΑΠΤΥΞΗΣ (ΑΘΗΝΑ)</v>
      </c>
      <c r="E52" s="74" t="str">
        <f>IF(ISNA(VLOOKUP($C52,BASEIS!$A$2:$E$475,2,FALSE))," ",VLOOKUP($C52,BASEIS!$A$2:$E$475,2,FALSE))</f>
        <v>ΠΑΝΤΕΙΟ ΠΑΝΕΠΙΣΤΗΜΙΟ ΚΟΙΝΩΝΙΚΩΝ ΚΑΙ ΠΟΛΙΤΙΚΩΝ ΕΠΙΣΤΗΜΩΝ</v>
      </c>
      <c r="F52" s="75">
        <f>IF(ISNA(VLOOKUP($C52,BASEIS!$A$2:$E$475,4,FALSE))," ",VLOOKUP($C52,BASEIS!$A$2:$E$475,4,FALSE))</f>
        <v>13157</v>
      </c>
      <c r="G52" s="245">
        <f>IF(ISNA(VLOOKUP($C52,BASEIS!$A$2:$E$475,5,FALSE))," ",VLOOKUP($C52,BASEIS!$A$2:$E$475,5,FALSE))</f>
        <v>12150</v>
      </c>
      <c r="H52" s="64"/>
      <c r="I52" s="71">
        <f t="shared" si="1"/>
        <v>830.00000000000182</v>
      </c>
      <c r="J52" s="172">
        <f t="shared" si="2"/>
        <v>1</v>
      </c>
      <c r="K52" s="224" t="str">
        <f t="shared" si="3"/>
        <v/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20.25" thickBot="1">
      <c r="A53" s="66" t="str">
        <f>IF(ISNA(VLOOKUP($C53,BASEIS!$A$2:$G$475,3,FALSE))," ",VLOOKUP($C53,BASEIS!$A$2:$G$475,7,FALSE))</f>
        <v>http://www.cs.uth.gr/index.php/el/</v>
      </c>
      <c r="B53" s="61" t="str">
        <f t="shared" ref="B53:B84" si="4">HYPERLINK(A53,"i")</f>
        <v>i</v>
      </c>
      <c r="C53" s="72">
        <v>99</v>
      </c>
      <c r="D53" s="73" t="str">
        <f>IF(ISNA(VLOOKUP($C53,BASEIS!$A$2:$E$475,3,FALSE))," ",VLOOKUP($C53,BASEIS!$A$2:$E$475,3,FALSE))</f>
        <v>ΠΛΗΡΟΦΟΡΙΚΗΣ (ΛΑΜΙΑ)</v>
      </c>
      <c r="E53" s="74" t="str">
        <f>IF(ISNA(VLOOKUP($C53,BASEIS!$A$2:$E$475,2,FALSE))," ",VLOOKUP($C53,BASEIS!$A$2:$E$475,2,FALSE))</f>
        <v>ΠΑΝΕΠΙΣΤΗΜΙΟ ΘΕΣΣΑΛΙΑΣ</v>
      </c>
      <c r="F53" s="75">
        <f>IF(ISNA(VLOOKUP($C53,BASEIS!$A$2:$E$475,4,FALSE))," ",VLOOKUP($C53,BASEIS!$A$2:$E$475,4,FALSE))</f>
        <v>12206</v>
      </c>
      <c r="G53" s="245">
        <f>IF(ISNA(VLOOKUP($C53,BASEIS!$A$2:$E$475,5,FALSE))," ",VLOOKUP($C53,BASEIS!$A$2:$E$475,5,FALSE))</f>
        <v>12275</v>
      </c>
      <c r="H53" s="64"/>
      <c r="I53" s="71">
        <f t="shared" ref="I53:I84" si="5">$F$2-G53</f>
        <v>705.00000000000182</v>
      </c>
      <c r="J53" s="172">
        <f t="shared" ref="J53:J84" si="6">IF(I53&gt;=0,1,2)</f>
        <v>1</v>
      </c>
      <c r="K53" s="224" t="str">
        <f t="shared" ref="K53:K84" si="7">IF(G53=0,"ΝΕΑ ΣΧΟΛΗ","")</f>
        <v/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20.25" thickBot="1">
      <c r="A54" s="66" t="str">
        <f>IF(ISNA(VLOOKUP($C54,BASEIS!$A$2:$G$475,3,FALSE))," ",VLOOKUP($C54,BASEIS!$A$2:$G$475,7,FALSE))</f>
        <v>http://www.ionio.gr/depts/avarts</v>
      </c>
      <c r="B54" s="61" t="str">
        <f t="shared" si="4"/>
        <v>i</v>
      </c>
      <c r="C54" s="72">
        <v>367</v>
      </c>
      <c r="D54" s="73" t="str">
        <f>IF(ISNA(VLOOKUP($C54,BASEIS!$A$2:$E$475,3,FALSE))," ",VLOOKUP($C54,BASEIS!$A$2:$E$475,3,FALSE))</f>
        <v>ΤΕΧΝΩΝ ΗΧΟΥ ΚΑΙ ΕΙΚΟΝΑΣ (ΚΕΡΚΥΡΑ)</v>
      </c>
      <c r="E54" s="74" t="str">
        <f>IF(ISNA(VLOOKUP($C54,BASEIS!$A$2:$E$475,2,FALSE))," ",VLOOKUP($C54,BASEIS!$A$2:$E$475,2,FALSE))</f>
        <v>ΙΟΝΙΟ ΠΑΝΕΠΙΣΤΗΜΙΟ</v>
      </c>
      <c r="F54" s="75">
        <f>IF(ISNA(VLOOKUP($C54,BASEIS!$A$2:$E$475,4,FALSE))," ",VLOOKUP($C54,BASEIS!$A$2:$E$475,4,FALSE))</f>
        <v>12056</v>
      </c>
      <c r="G54" s="245">
        <f>IF(ISNA(VLOOKUP($C54,BASEIS!$A$2:$E$475,5,FALSE))," ",VLOOKUP($C54,BASEIS!$A$2:$E$475,5,FALSE))</f>
        <v>12297</v>
      </c>
      <c r="H54" s="64"/>
      <c r="I54" s="71">
        <f t="shared" si="5"/>
        <v>683.00000000000182</v>
      </c>
      <c r="J54" s="172">
        <f t="shared" si="6"/>
        <v>1</v>
      </c>
      <c r="K54" s="224" t="str">
        <f t="shared" si="7"/>
        <v/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20.25" thickBot="1">
      <c r="A55" s="66" t="str">
        <f>IF(ISNA(VLOOKUP($C55,BASEIS!$A$2:$G$475,3,FALSE))," ",VLOOKUP($C55,BASEIS!$A$2:$G$475,7,FALSE))</f>
        <v>http://dit.uop.gr/</v>
      </c>
      <c r="B55" s="61" t="str">
        <f t="shared" si="4"/>
        <v>i</v>
      </c>
      <c r="C55" s="72">
        <v>98</v>
      </c>
      <c r="D55" s="73" t="str">
        <f>IF(ISNA(VLOOKUP($C55,BASEIS!$A$2:$E$475,3,FALSE))," ",VLOOKUP($C55,BASEIS!$A$2:$E$475,3,FALSE))</f>
        <v>ΠΛΗΡΟΦΟΡΙΚΗΣ ΚΑΙ ΤΗΛΕΠΙΚΟΙΝΩΝΙΩΝ (ΤΡΙΠΟΛΗ)</v>
      </c>
      <c r="E55" s="74" t="str">
        <f>IF(ISNA(VLOOKUP($C55,BASEIS!$A$2:$E$475,2,FALSE))," ",VLOOKUP($C55,BASEIS!$A$2:$E$475,2,FALSE))</f>
        <v>ΠΑΝΕΠΙΣΤΗΜΙΟ ΠΕΛΟΠΟΝΝΗΣΟΥ</v>
      </c>
      <c r="F55" s="75">
        <f>IF(ISNA(VLOOKUP($C55,BASEIS!$A$2:$E$475,4,FALSE))," ",VLOOKUP($C55,BASEIS!$A$2:$E$475,4,FALSE))</f>
        <v>12375</v>
      </c>
      <c r="G55" s="245">
        <f>IF(ISNA(VLOOKUP($C55,BASEIS!$A$2:$E$475,5,FALSE))," ",VLOOKUP($C55,BASEIS!$A$2:$E$475,5,FALSE))</f>
        <v>12347</v>
      </c>
      <c r="H55" s="64"/>
      <c r="I55" s="71">
        <f t="shared" si="5"/>
        <v>633.00000000000182</v>
      </c>
      <c r="J55" s="172">
        <f t="shared" si="6"/>
        <v>1</v>
      </c>
      <c r="K55" s="224" t="str">
        <f t="shared" si="7"/>
        <v/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20.25" thickBot="1">
      <c r="A56" s="66" t="str">
        <f>IF(ISNA(VLOOKUP($C56,BASEIS!$A$2:$G$475,3,FALSE))," ",VLOOKUP($C56,BASEIS!$A$2:$G$475,7,FALSE))</f>
        <v>http://ptde.uoi.gr/</v>
      </c>
      <c r="B56" s="61" t="str">
        <f t="shared" si="4"/>
        <v>i</v>
      </c>
      <c r="C56" s="72">
        <v>130</v>
      </c>
      <c r="D56" s="73" t="str">
        <f>IF(ISNA(VLOOKUP($C56,BASEIS!$A$2:$E$475,3,FALSE))," ",VLOOKUP($C56,BASEIS!$A$2:$E$475,3,FALSE))</f>
        <v>ΠΑΙΔΑΓΩΓΙΚΟ ΔΗΜΟΤΙΚΗΣ ΕΚΠΑΙΔΕΥΣΗΣ (ΙΩΑΝΝΙΝΑ)</v>
      </c>
      <c r="E56" s="74" t="str">
        <f>IF(ISNA(VLOOKUP($C56,BASEIS!$A$2:$E$475,2,FALSE))," ",VLOOKUP($C56,BASEIS!$A$2:$E$475,2,FALSE))</f>
        <v>ΠΑΝΕΠΙΣΤΗΜΙΟ ΙΩΑΝΝΙΝΩΝ</v>
      </c>
      <c r="F56" s="75">
        <f>IF(ISNA(VLOOKUP($C56,BASEIS!$A$2:$E$475,4,FALSE))," ",VLOOKUP($C56,BASEIS!$A$2:$E$475,4,FALSE))</f>
        <v>11425</v>
      </c>
      <c r="G56" s="245">
        <f>IF(ISNA(VLOOKUP($C56,BASEIS!$A$2:$E$475,5,FALSE))," ",VLOOKUP($C56,BASEIS!$A$2:$E$475,5,FALSE))</f>
        <v>12468</v>
      </c>
      <c r="H56" s="64"/>
      <c r="I56" s="71">
        <f t="shared" si="5"/>
        <v>512.00000000000182</v>
      </c>
      <c r="J56" s="172">
        <f t="shared" si="6"/>
        <v>1</v>
      </c>
      <c r="K56" s="224" t="str">
        <f t="shared" si="7"/>
        <v/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25.5" customHeight="1" thickBot="1">
      <c r="A57" s="66" t="str">
        <f>IF(ISNA(VLOOKUP($C57,BASEIS!$A$2:$G$475,3,FALSE))," ",VLOOKUP($C57,BASEIS!$A$2:$G$475,7,FALSE))</f>
        <v>http://www.unipi.gr/unipi/el/sta-home.html</v>
      </c>
      <c r="B57" s="61" t="str">
        <f t="shared" si="4"/>
        <v>i</v>
      </c>
      <c r="C57" s="72">
        <v>318</v>
      </c>
      <c r="D57" s="73" t="str">
        <f>IF(ISNA(VLOOKUP($C57,BASEIS!$A$2:$E$475,3,FALSE))," ",VLOOKUP($C57,BASEIS!$A$2:$E$475,3,FALSE))</f>
        <v>ΣΤΑΤΙΣΤΙΚΗΣ ΚΑΙ ΑΣΦΑΛΙΣΤΙΚΗΣ ΕΠΙΣΤΗΜΗΣ (ΠΕΙΡΑΙΑΣ)</v>
      </c>
      <c r="E57" s="74" t="str">
        <f>IF(ISNA(VLOOKUP($C57,BASEIS!$A$2:$E$475,2,FALSE))," ",VLOOKUP($C57,BASEIS!$A$2:$E$475,2,FALSE))</f>
        <v>ΠΑΝΕΠΙΣΤΗΜΙΟ ΠΕΙΡΑΙΩΣ</v>
      </c>
      <c r="F57" s="75">
        <f>IF(ISNA(VLOOKUP($C57,BASEIS!$A$2:$E$475,4,FALSE))," ",VLOOKUP($C57,BASEIS!$A$2:$E$475,4,FALSE))</f>
        <v>12703</v>
      </c>
      <c r="G57" s="245">
        <f>IF(ISNA(VLOOKUP($C57,BASEIS!$A$2:$E$475,5,FALSE))," ",VLOOKUP($C57,BASEIS!$A$2:$E$475,5,FALSE))</f>
        <v>12543</v>
      </c>
      <c r="H57" s="64"/>
      <c r="I57" s="71">
        <f t="shared" si="5"/>
        <v>437.00000000000182</v>
      </c>
      <c r="J57" s="172">
        <f t="shared" si="6"/>
        <v>1</v>
      </c>
      <c r="K57" s="224" t="str">
        <f t="shared" si="7"/>
        <v/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20.25" thickBot="1">
      <c r="A58" s="66" t="str">
        <f>IF(ISNA(VLOOKUP($C58,BASEIS!$A$2:$G$475,3,FALSE))," ",VLOOKUP($C58,BASEIS!$A$2:$G$475,7,FALSE))</f>
        <v>http://www.econ.uoa.gr/</v>
      </c>
      <c r="B58" s="61" t="str">
        <f t="shared" si="4"/>
        <v>i</v>
      </c>
      <c r="C58" s="72">
        <v>309</v>
      </c>
      <c r="D58" s="73" t="str">
        <f>IF(ISNA(VLOOKUP($C58,BASEIS!$A$2:$E$475,3,FALSE))," ",VLOOKUP($C58,BASEIS!$A$2:$E$475,3,FALSE))</f>
        <v>ΟΙΚΟΝΟΜΙΚΩΝ ΕΠΙΣΤΗΜΩΝ (ΑΘΗΝΑ)</v>
      </c>
      <c r="E58" s="74" t="str">
        <f>IF(ISNA(VLOOKUP($C58,BASEIS!$A$2:$E$475,2,FALSE))," ",VLOOKUP($C58,BASEIS!$A$2:$E$475,2,FALSE))</f>
        <v>ΕΘΝΙΚΟ &amp; ΚΑΠΟΔΙΣΤΡΙΑΚΟ ΠΑΝΕΠΙΣΤΗΜΙΟ ΑΘΗΝΩΝ</v>
      </c>
      <c r="F58" s="75">
        <f>IF(ISNA(VLOOKUP($C58,BASEIS!$A$2:$E$475,4,FALSE))," ",VLOOKUP($C58,BASEIS!$A$2:$E$475,4,FALSE))</f>
        <v>14090</v>
      </c>
      <c r="G58" s="245">
        <f>IF(ISNA(VLOOKUP($C58,BASEIS!$A$2:$E$475,5,FALSE))," ",VLOOKUP($C58,BASEIS!$A$2:$E$475,5,FALSE))</f>
        <v>12738</v>
      </c>
      <c r="H58" s="64"/>
      <c r="I58" s="71">
        <f t="shared" si="5"/>
        <v>242.00000000000182</v>
      </c>
      <c r="J58" s="172">
        <f t="shared" si="6"/>
        <v>1</v>
      </c>
      <c r="K58" s="224" t="str">
        <f t="shared" si="7"/>
        <v/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20.25" thickBot="1">
      <c r="A59" s="66" t="str">
        <f>IF(ISNA(VLOOKUP($C59,BASEIS!$A$2:$G$475,3,FALSE))," ",VLOOKUP($C59,BASEIS!$A$2:$G$475,7,FALSE))</f>
        <v>http://www.econ.auth.gr/</v>
      </c>
      <c r="B59" s="61" t="str">
        <f t="shared" si="4"/>
        <v>i</v>
      </c>
      <c r="C59" s="72">
        <v>311</v>
      </c>
      <c r="D59" s="73" t="str">
        <f>IF(ISNA(VLOOKUP($C59,BASEIS!$A$2:$E$475,3,FALSE))," ",VLOOKUP($C59,BASEIS!$A$2:$E$475,3,FALSE))</f>
        <v>ΟΙΚΟΝΟΜΙΚΩΝ ΕΠΙΣΤΗΜΩΝ (ΘΕΣΣΑΛΟΝΙΚΗ)</v>
      </c>
      <c r="E59" s="74" t="str">
        <f>IF(ISNA(VLOOKUP($C59,BASEIS!$A$2:$E$475,2,FALSE))," ",VLOOKUP($C59,BASEIS!$A$2:$E$475,2,FALSE))</f>
        <v>ΑΡΙΣΤΟΤΕΛΕΙΟ ΠΑΝΕΠΙΣΤΗΜΙΟ ΘΕΣΣΑΛΟΝΙΚΗΣ</v>
      </c>
      <c r="F59" s="75">
        <f>IF(ISNA(VLOOKUP($C59,BASEIS!$A$2:$E$475,4,FALSE))," ",VLOOKUP($C59,BASEIS!$A$2:$E$475,4,FALSE))</f>
        <v>13987</v>
      </c>
      <c r="G59" s="245">
        <f>IF(ISNA(VLOOKUP($C59,BASEIS!$A$2:$E$475,5,FALSE))," ",VLOOKUP($C59,BASEIS!$A$2:$E$475,5,FALSE))</f>
        <v>12812</v>
      </c>
      <c r="H59" s="64"/>
      <c r="I59" s="71">
        <f t="shared" si="5"/>
        <v>168.00000000000182</v>
      </c>
      <c r="J59" s="172">
        <f t="shared" si="6"/>
        <v>1</v>
      </c>
      <c r="K59" s="224" t="str">
        <f t="shared" si="7"/>
        <v/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20.25" thickBot="1">
      <c r="A60" s="66" t="str">
        <f>IF(ISNA(VLOOKUP($C60,BASEIS!$A$2:$G$475,3,FALSE))," ",VLOOKUP($C60,BASEIS!$A$2:$G$475,7,FALSE))</f>
        <v>http://www.uom.gr/index.php?tmima=2&amp;categorymenu=2</v>
      </c>
      <c r="B60" s="61" t="str">
        <f t="shared" si="4"/>
        <v>i</v>
      </c>
      <c r="C60" s="72">
        <v>322</v>
      </c>
      <c r="D60" s="73" t="str">
        <f>IF(ISNA(VLOOKUP($C60,BASEIS!$A$2:$E$475,3,FALSE))," ",VLOOKUP($C60,BASEIS!$A$2:$E$475,3,FALSE))</f>
        <v>ΟΡΓΑΝΩΣΗΣ ΚΑΙ ΔΙΟΙΚΗΣΗΣ ΕΠΙΧΕΙΡΗΣΕΩΝ (ΘΕΣΣΑΛΟΝΙΚΗ)</v>
      </c>
      <c r="E60" s="74" t="str">
        <f>IF(ISNA(VLOOKUP($C60,BASEIS!$A$2:$E$475,2,FALSE))," ",VLOOKUP($C60,BASEIS!$A$2:$E$475,2,FALSE))</f>
        <v>ΠΑΝΕΠΙΣΤΗΜΙΟ ΜΑΚΕΔΟΝΙΑΣ</v>
      </c>
      <c r="F60" s="75">
        <f>IF(ISNA(VLOOKUP($C60,BASEIS!$A$2:$E$475,4,FALSE))," ",VLOOKUP($C60,BASEIS!$A$2:$E$475,4,FALSE))</f>
        <v>14147</v>
      </c>
      <c r="G60" s="245">
        <f>IF(ISNA(VLOOKUP($C60,BASEIS!$A$2:$E$475,5,FALSE))," ",VLOOKUP($C60,BASEIS!$A$2:$E$475,5,FALSE))</f>
        <v>12984</v>
      </c>
      <c r="H60" s="64"/>
      <c r="I60" s="71">
        <f t="shared" si="5"/>
        <v>-3.999999999998181</v>
      </c>
      <c r="J60" s="172">
        <f t="shared" si="6"/>
        <v>2</v>
      </c>
      <c r="K60" s="224" t="str">
        <f t="shared" si="7"/>
        <v/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20.25" thickBot="1">
      <c r="A61" s="66" t="str">
        <f>IF(ISNA(VLOOKUP($C61,BASEIS!$A$2:$G$475,3,FALSE))," ",VLOOKUP($C61,BASEIS!$A$2:$G$475,7,FALSE))</f>
        <v>http://deos.aueb.gr/el/el_home&amp;hp=1</v>
      </c>
      <c r="B61" s="61" t="str">
        <f t="shared" si="4"/>
        <v>i</v>
      </c>
      <c r="C61" s="72">
        <v>150</v>
      </c>
      <c r="D61" s="73" t="str">
        <f>IF(ISNA(VLOOKUP($C61,BASEIS!$A$2:$E$475,3,FALSE))," ",VLOOKUP($C61,BASEIS!$A$2:$E$475,3,FALSE))</f>
        <v>ΔΙΕΘΝΩΝ ΚΑΙ ΕΥΡΩΠΑΪΚΩΝ ΟΙΚΟΝΟΜΙΚΩΝ ΣΠΟΥΔΩΝ (ΑΘΗΝΑ)</v>
      </c>
      <c r="E61" s="74" t="str">
        <f>IF(ISNA(VLOOKUP($C61,BASEIS!$A$2:$E$475,2,FALSE))," ",VLOOKUP($C61,BASEIS!$A$2:$E$475,2,FALSE))</f>
        <v>ΟΙΚΟΝΟΜΙΚΟ ΠΑΝΕΠΙΣΤΗΜΙΟ ΑΘΗΝΩΝ</v>
      </c>
      <c r="F61" s="75">
        <f>IF(ISNA(VLOOKUP($C61,BASEIS!$A$2:$E$475,4,FALSE))," ",VLOOKUP($C61,BASEIS!$A$2:$E$475,4,FALSE))</f>
        <v>14247</v>
      </c>
      <c r="G61" s="245">
        <f>IF(ISNA(VLOOKUP($C61,BASEIS!$A$2:$E$475,5,FALSE))," ",VLOOKUP($C61,BASEIS!$A$2:$E$475,5,FALSE))</f>
        <v>13016</v>
      </c>
      <c r="H61" s="64"/>
      <c r="I61" s="71">
        <f t="shared" si="5"/>
        <v>-35.999999999998181</v>
      </c>
      <c r="J61" s="172">
        <f t="shared" si="6"/>
        <v>2</v>
      </c>
      <c r="K61" s="224" t="str">
        <f t="shared" si="7"/>
        <v/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20.25" thickBot="1">
      <c r="A62" s="66" t="str">
        <f>IF(ISNA(VLOOKUP($C62,BASEIS!$A$2:$G$475,3,FALSE))," ",VLOOKUP($C62,BASEIS!$A$2:$G$475,7,FALSE))</f>
        <v>http://www.tex.unipi.gr/index.html</v>
      </c>
      <c r="B62" s="61" t="str">
        <f t="shared" si="4"/>
        <v>i</v>
      </c>
      <c r="C62" s="72">
        <v>336</v>
      </c>
      <c r="D62" s="73" t="str">
        <f>IF(ISNA(VLOOKUP($C62,BASEIS!$A$2:$E$475,3,FALSE))," ",VLOOKUP($C62,BASEIS!$A$2:$E$475,3,FALSE))</f>
        <v>ΒΙΟΜΗΧΑΝΙΚΗΣ ΔΙΟΙΚΗΣΗΣ ΚΑΙ ΤΕΧΝΟΛΟΓΙΑΣ (ΠΕΙΡΑΙΑΣ)</v>
      </c>
      <c r="E62" s="74" t="str">
        <f>IF(ISNA(VLOOKUP($C62,BASEIS!$A$2:$E$475,2,FALSE))," ",VLOOKUP($C62,BASEIS!$A$2:$E$475,2,FALSE))</f>
        <v>ΠΑΝΕΠΙΣΤΗΜΙΟ ΠΕΙΡΑΙΩΣ</v>
      </c>
      <c r="F62" s="75">
        <f>IF(ISNA(VLOOKUP($C62,BASEIS!$A$2:$E$475,4,FALSE))," ",VLOOKUP($C62,BASEIS!$A$2:$E$475,4,FALSE))</f>
        <v>13662</v>
      </c>
      <c r="G62" s="245">
        <f>IF(ISNA(VLOOKUP($C62,BASEIS!$A$2:$E$475,5,FALSE))," ",VLOOKUP($C62,BASEIS!$A$2:$E$475,5,FALSE))</f>
        <v>13034</v>
      </c>
      <c r="H62" s="64"/>
      <c r="I62" s="71">
        <f t="shared" si="5"/>
        <v>-53.999999999998181</v>
      </c>
      <c r="J62" s="172">
        <f t="shared" si="6"/>
        <v>2</v>
      </c>
      <c r="K62" s="224" t="str">
        <f t="shared" si="7"/>
        <v/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20.25" thickBot="1">
      <c r="A63" s="66" t="str">
        <f>IF(ISNA(VLOOKUP($C63,BASEIS!$A$2:$G$475,3,FALSE))," ",VLOOKUP($C63,BASEIS!$A$2:$G$475,7,FALSE))</f>
        <v>http://www.unipi.gr/unipi/el/des-home.html</v>
      </c>
      <c r="B63" s="61" t="str">
        <f t="shared" si="4"/>
        <v>i</v>
      </c>
      <c r="C63" s="72">
        <v>375</v>
      </c>
      <c r="D63" s="73" t="str">
        <f>IF(ISNA(VLOOKUP($C63,BASEIS!$A$2:$E$475,3,FALSE))," ",VLOOKUP($C63,BASEIS!$A$2:$E$475,3,FALSE))</f>
        <v>ΤΟΥΡΙΣΤΙΚΩΝ ΣΠΟΥΔΩΝ (ΠΕΙΡΑΙΑΣ)</v>
      </c>
      <c r="E63" s="74" t="str">
        <f>IF(ISNA(VLOOKUP($C63,BASEIS!$A$2:$E$475,2,FALSE))," ",VLOOKUP($C63,BASEIS!$A$2:$E$475,2,FALSE))</f>
        <v>ΠΑΝΕΠΙΣΤΗΜΙΟ ΠΕΙΡΑΙΩΣ</v>
      </c>
      <c r="F63" s="75">
        <f>IF(ISNA(VLOOKUP($C63,BASEIS!$A$2:$E$475,4,FALSE))," ",VLOOKUP($C63,BASEIS!$A$2:$E$475,4,FALSE))</f>
        <v>0</v>
      </c>
      <c r="G63" s="245">
        <f>IF(ISNA(VLOOKUP($C63,BASEIS!$A$2:$E$475,5,FALSE))," ",VLOOKUP($C63,BASEIS!$A$2:$E$475,5,FALSE))</f>
        <v>13039</v>
      </c>
      <c r="H63" s="64"/>
      <c r="I63" s="71">
        <f t="shared" si="5"/>
        <v>-58.999999999998181</v>
      </c>
      <c r="J63" s="172">
        <f t="shared" si="6"/>
        <v>2</v>
      </c>
      <c r="K63" s="224" t="str">
        <f t="shared" si="7"/>
        <v/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20.25" thickBot="1">
      <c r="A64" s="66" t="str">
        <f>IF(ISNA(VLOOKUP($C64,BASEIS!$A$2:$G$475,3,FALSE))," ",VLOOKUP($C64,BASEIS!$A$2:$G$475,7,FALSE))</f>
        <v>http://www.pre.uth.gr</v>
      </c>
      <c r="B64" s="61" t="str">
        <f t="shared" si="4"/>
        <v>i</v>
      </c>
      <c r="C64" s="72">
        <v>164</v>
      </c>
      <c r="D64" s="73" t="str">
        <f>IF(ISNA(VLOOKUP($C64,BASEIS!$A$2:$E$475,3,FALSE))," ",VLOOKUP($C64,BASEIS!$A$2:$E$475,3,FALSE))</f>
        <v>ΠΑΙΔΑΓΩΓΙΚΟ ΔΗΜΟΤΙΚΗΣ ΕΚΠΑΙΔΕΥΣΗΣ (ΒΟΛΟΣ)</v>
      </c>
      <c r="E64" s="74" t="str">
        <f>IF(ISNA(VLOOKUP($C64,BASEIS!$A$2:$E$475,2,FALSE))," ",VLOOKUP($C64,BASEIS!$A$2:$E$475,2,FALSE))</f>
        <v>ΠΑΝΕΠΙΣΤΗΜΙΟ ΘΕΣΣΑΛΙΑΣ</v>
      </c>
      <c r="F64" s="75">
        <f>IF(ISNA(VLOOKUP($C64,BASEIS!$A$2:$E$475,4,FALSE))," ",VLOOKUP($C64,BASEIS!$A$2:$E$475,4,FALSE))</f>
        <v>11966</v>
      </c>
      <c r="G64" s="245">
        <f>IF(ISNA(VLOOKUP($C64,BASEIS!$A$2:$E$475,5,FALSE))," ",VLOOKUP($C64,BASEIS!$A$2:$E$475,5,FALSE))</f>
        <v>13089</v>
      </c>
      <c r="H64" s="64"/>
      <c r="I64" s="71">
        <f t="shared" si="5"/>
        <v>-108.99999999999818</v>
      </c>
      <c r="J64" s="172">
        <f t="shared" si="6"/>
        <v>2</v>
      </c>
      <c r="K64" s="224" t="str">
        <f t="shared" si="7"/>
        <v/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20.25" thickBot="1">
      <c r="A65" s="66" t="str">
        <f>IF(ISNA(VLOOKUP($C65,BASEIS!$A$2:$G$475,3,FALSE))," ",VLOOKUP($C65,BASEIS!$A$2:$G$475,7,FALSE))</f>
        <v>http://www.nured.auth.gr/dp7nured/</v>
      </c>
      <c r="B65" s="61" t="str">
        <f t="shared" si="4"/>
        <v>i</v>
      </c>
      <c r="C65" s="72">
        <v>134</v>
      </c>
      <c r="D65" s="73" t="str">
        <f>IF(ISNA(VLOOKUP($C65,BASEIS!$A$2:$E$475,3,FALSE))," ",VLOOKUP($C65,BASEIS!$A$2:$E$475,3,FALSE))</f>
        <v>ΕΠΙΣΤΗΜΩΝ ΠΡΟΣΧΟΛΙΚΗΣ ΑΓΩΓΗΣ ΚΑΙ ΕΚΠΑΙΔΕΥΣΗΣ (ΘΕΣΣΑΛΟΝΙΚΗ)</v>
      </c>
      <c r="E65" s="74" t="str">
        <f>IF(ISNA(VLOOKUP($C65,BASEIS!$A$2:$E$475,2,FALSE))," ",VLOOKUP($C65,BASEIS!$A$2:$E$475,2,FALSE))</f>
        <v>ΑΡΙΣΤΟΤΕΛΕΙΟ ΠΑΝΕΠΙΣΤΗΜΙΟ ΘΕΣΣΑΛΟΝΙΚΗΣ</v>
      </c>
      <c r="F65" s="75">
        <f>IF(ISNA(VLOOKUP($C65,BASEIS!$A$2:$E$475,4,FALSE))," ",VLOOKUP($C65,BASEIS!$A$2:$E$475,4,FALSE))</f>
        <v>12151</v>
      </c>
      <c r="G65" s="245">
        <f>IF(ISNA(VLOOKUP($C65,BASEIS!$A$2:$E$475,5,FALSE))," ",VLOOKUP($C65,BASEIS!$A$2:$E$475,5,FALSE))</f>
        <v>13116</v>
      </c>
      <c r="H65" s="64"/>
      <c r="I65" s="71">
        <f t="shared" si="5"/>
        <v>-135.99999999999818</v>
      </c>
      <c r="J65" s="172">
        <f t="shared" si="6"/>
        <v>2</v>
      </c>
      <c r="K65" s="224" t="str">
        <f t="shared" si="7"/>
        <v/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20.25" thickBot="1">
      <c r="A66" s="66" t="str">
        <f>IF(ISNA(VLOOKUP($C66,BASEIS!$A$2:$G$475,3,FALSE))," ",VLOOKUP($C66,BASEIS!$A$2:$G$475,7,FALSE))</f>
        <v>http://www.unipi.gr/unipi/el/oik-home.html</v>
      </c>
      <c r="B66" s="61" t="str">
        <f t="shared" si="4"/>
        <v>i</v>
      </c>
      <c r="C66" s="72">
        <v>315</v>
      </c>
      <c r="D66" s="73" t="str">
        <f>IF(ISNA(VLOOKUP($C66,BASEIS!$A$2:$E$475,3,FALSE))," ",VLOOKUP($C66,BASEIS!$A$2:$E$475,3,FALSE))</f>
        <v>ΟΙΚΟΝΟΜΙΚΗΣ ΕΠΙΣΤΗΜΗΣ (ΠΕΙΡΑΙΑΣ)</v>
      </c>
      <c r="E66" s="74" t="str">
        <f>IF(ISNA(VLOOKUP($C66,BASEIS!$A$2:$E$475,2,FALSE))," ",VLOOKUP($C66,BASEIS!$A$2:$E$475,2,FALSE))</f>
        <v>ΠΑΝΕΠΙΣΤΗΜΙΟ ΠΕΙΡΑΙΩΣ</v>
      </c>
      <c r="F66" s="75">
        <f>IF(ISNA(VLOOKUP($C66,BASEIS!$A$2:$E$475,4,FALSE))," ",VLOOKUP($C66,BASEIS!$A$2:$E$475,4,FALSE))</f>
        <v>14505</v>
      </c>
      <c r="G66" s="245">
        <f>IF(ISNA(VLOOKUP($C66,BASEIS!$A$2:$E$475,5,FALSE))," ",VLOOKUP($C66,BASEIS!$A$2:$E$475,5,FALSE))</f>
        <v>13167</v>
      </c>
      <c r="H66" s="64"/>
      <c r="I66" s="71">
        <f t="shared" si="5"/>
        <v>-186.99999999999818</v>
      </c>
      <c r="J66" s="172">
        <f t="shared" si="6"/>
        <v>2</v>
      </c>
      <c r="K66" s="224" t="str">
        <f t="shared" si="7"/>
        <v/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20.25" thickBot="1">
      <c r="A67" s="66" t="str">
        <f>IF(ISNA(VLOOKUP($C67,BASEIS!$A$2:$G$475,3,FALSE))," ",VLOOKUP($C67,BASEIS!$A$2:$G$475,7,FALSE))</f>
        <v>http://www.mbc.aueb.gr/</v>
      </c>
      <c r="B67" s="61" t="str">
        <f t="shared" si="4"/>
        <v>i</v>
      </c>
      <c r="C67" s="72">
        <v>314</v>
      </c>
      <c r="D67" s="73" t="str">
        <f>IF(ISNA(VLOOKUP($C67,BASEIS!$A$2:$E$475,3,FALSE))," ",VLOOKUP($C67,BASEIS!$A$2:$E$475,3,FALSE))</f>
        <v>ΜΑΡΚΕΤΙΝΓΚ ΚΑΙ ΕΠΙΚΟΙΝΩΝΙΑΣ (ΑΘΗΝΑ)</v>
      </c>
      <c r="E67" s="74" t="str">
        <f>IF(ISNA(VLOOKUP($C67,BASEIS!$A$2:$E$475,2,FALSE))," ",VLOOKUP($C67,BASEIS!$A$2:$E$475,2,FALSE))</f>
        <v>ΟΙΚΟΝΟΜΙΚΟ ΠΑΝΕΠΙΣΤΗΜΙΟ ΑΘΗΝΩΝ</v>
      </c>
      <c r="F67" s="75">
        <f>IF(ISNA(VLOOKUP($C67,BASEIS!$A$2:$E$475,4,FALSE))," ",VLOOKUP($C67,BASEIS!$A$2:$E$475,4,FALSE))</f>
        <v>14442</v>
      </c>
      <c r="G67" s="245">
        <f>IF(ISNA(VLOOKUP($C67,BASEIS!$A$2:$E$475,5,FALSE))," ",VLOOKUP($C67,BASEIS!$A$2:$E$475,5,FALSE))</f>
        <v>13201</v>
      </c>
      <c r="H67" s="64"/>
      <c r="I67" s="71">
        <f t="shared" si="5"/>
        <v>-220.99999999999818</v>
      </c>
      <c r="J67" s="172">
        <f t="shared" si="6"/>
        <v>2</v>
      </c>
      <c r="K67" s="224" t="str">
        <f t="shared" si="7"/>
        <v/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20.25" thickBot="1">
      <c r="A68" s="66" t="str">
        <f>IF(ISNA(VLOOKUP($C68,BASEIS!$A$2:$G$475,3,FALSE))," ",VLOOKUP($C68,BASEIS!$A$2:$G$475,7,FALSE))</f>
        <v>http://www.ode.unipi.gr/</v>
      </c>
      <c r="B68" s="61" t="str">
        <f t="shared" si="4"/>
        <v>i</v>
      </c>
      <c r="C68" s="72">
        <v>316</v>
      </c>
      <c r="D68" s="73" t="str">
        <f>IF(ISNA(VLOOKUP($C68,BASEIS!$A$2:$E$475,3,FALSE))," ",VLOOKUP($C68,BASEIS!$A$2:$E$475,3,FALSE))</f>
        <v>ΟΡΓΑΝΩΣΗΣ ΚΑΙ ΔΙΟΙΚΗΣΗΣ ΕΠΙΧΕΙΡΗΣΕΩΝ (ΠΕΙΡΑΙΑΣ)</v>
      </c>
      <c r="E68" s="74" t="str">
        <f>IF(ISNA(VLOOKUP($C68,BASEIS!$A$2:$E$475,2,FALSE))," ",VLOOKUP($C68,BASEIS!$A$2:$E$475,2,FALSE))</f>
        <v>ΠΑΝΕΠΙΣΤΗΜΙΟ ΠΕΙΡΑΙΩΣ</v>
      </c>
      <c r="F68" s="75">
        <f>IF(ISNA(VLOOKUP($C68,BASEIS!$A$2:$E$475,4,FALSE))," ",VLOOKUP($C68,BASEIS!$A$2:$E$475,4,FALSE))</f>
        <v>14520</v>
      </c>
      <c r="G68" s="245">
        <f>IF(ISNA(VLOOKUP($C68,BASEIS!$A$2:$E$475,5,FALSE))," ",VLOOKUP($C68,BASEIS!$A$2:$E$475,5,FALSE))</f>
        <v>13292</v>
      </c>
      <c r="H68" s="64"/>
      <c r="I68" s="71">
        <f t="shared" si="5"/>
        <v>-311.99999999999818</v>
      </c>
      <c r="J68" s="172">
        <f t="shared" si="6"/>
        <v>2</v>
      </c>
      <c r="K68" s="224" t="str">
        <f t="shared" si="7"/>
        <v/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20.25" thickBot="1">
      <c r="A69" s="66" t="str">
        <f>IF(ISNA(VLOOKUP($C69,BASEIS!$A$2:$G$475,3,FALSE))," ",VLOOKUP($C69,BASEIS!$A$2:$G$475,7,FALSE))</f>
        <v>http://www.pme.duth.gr/</v>
      </c>
      <c r="B69" s="61" t="str">
        <f t="shared" si="4"/>
        <v>i</v>
      </c>
      <c r="C69" s="72">
        <v>224</v>
      </c>
      <c r="D69" s="73" t="str">
        <f>IF(ISNA(VLOOKUP($C69,BASEIS!$A$2:$E$475,3,FALSE))," ",VLOOKUP($C69,BASEIS!$A$2:$E$475,3,FALSE))</f>
        <v>ΜΗΧΑΝΙΚΩΝ ΠΑΡΑΓΩΓΗΣ ΚΑΙ ΔΙΟΙΚΗΣΗΣ (ΞΑΝΘΗ)</v>
      </c>
      <c r="E69" s="74" t="str">
        <f>IF(ISNA(VLOOKUP($C69,BASEIS!$A$2:$E$475,2,FALSE))," ",VLOOKUP($C69,BASEIS!$A$2:$E$475,2,FALSE))</f>
        <v>ΔΗΜΟΚΡΙΤΕΙΟ ΠΑΝΕΠΙΣΤΗΜΙΟ ΘΡΑΚΗΣ</v>
      </c>
      <c r="F69" s="75">
        <f>IF(ISNA(VLOOKUP($C69,BASEIS!$A$2:$E$475,4,FALSE))," ",VLOOKUP($C69,BASEIS!$A$2:$E$475,4,FALSE))</f>
        <v>13375</v>
      </c>
      <c r="G69" s="245">
        <f>IF(ISNA(VLOOKUP($C69,BASEIS!$A$2:$E$475,5,FALSE))," ",VLOOKUP($C69,BASEIS!$A$2:$E$475,5,FALSE))</f>
        <v>13307</v>
      </c>
      <c r="H69" s="64"/>
      <c r="I69" s="71">
        <f t="shared" si="5"/>
        <v>-326.99999999999818</v>
      </c>
      <c r="J69" s="172">
        <f t="shared" si="6"/>
        <v>2</v>
      </c>
      <c r="K69" s="224" t="str">
        <f t="shared" si="7"/>
        <v/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20.25" thickBot="1">
      <c r="A70" s="66" t="str">
        <f>IF(ISNA(VLOOKUP($C70,BASEIS!$A$2:$G$475,3,FALSE))," ",VLOOKUP($C70,BASEIS!$A$2:$G$475,7,FALSE))</f>
        <v>http://www.elemedu.upatras.gr/</v>
      </c>
      <c r="B70" s="61" t="str">
        <f t="shared" si="4"/>
        <v>i</v>
      </c>
      <c r="C70" s="72">
        <v>141</v>
      </c>
      <c r="D70" s="73" t="str">
        <f>IF(ISNA(VLOOKUP($C70,BASEIS!$A$2:$E$475,3,FALSE))," ",VLOOKUP($C70,BASEIS!$A$2:$E$475,3,FALSE))</f>
        <v>ΠΑΙΔΑΓΩΓΙΚΟ ΔΗΜΟΤΙΚΗΣ ΕΚΠΑΙΔΕΥΣΗΣ (ΠΑΤΡΑ)</v>
      </c>
      <c r="E70" s="74" t="str">
        <f>IF(ISNA(VLOOKUP($C70,BASEIS!$A$2:$E$475,2,FALSE))," ",VLOOKUP($C70,BASEIS!$A$2:$E$475,2,FALSE))</f>
        <v>ΠΑΝΕΠΙΣΤΗΜΙΟ ΠΑΤΡΩΝ</v>
      </c>
      <c r="F70" s="75">
        <f>IF(ISNA(VLOOKUP($C70,BASEIS!$A$2:$E$475,4,FALSE))," ",VLOOKUP($C70,BASEIS!$A$2:$E$475,4,FALSE))</f>
        <v>12434</v>
      </c>
      <c r="G70" s="245">
        <f>IF(ISNA(VLOOKUP($C70,BASEIS!$A$2:$E$475,5,FALSE))," ",VLOOKUP($C70,BASEIS!$A$2:$E$475,5,FALSE))</f>
        <v>13356</v>
      </c>
      <c r="H70" s="64"/>
      <c r="I70" s="71">
        <f t="shared" si="5"/>
        <v>-375.99999999999818</v>
      </c>
      <c r="J70" s="172">
        <f t="shared" si="6"/>
        <v>2</v>
      </c>
      <c r="K70" s="224" t="str">
        <f t="shared" si="7"/>
        <v/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20.25" thickBot="1">
      <c r="A71" s="66" t="str">
        <f>IF(ISNA(VLOOKUP($C71,BASEIS!$A$2:$G$475,3,FALSE))," ",VLOOKUP($C71,BASEIS!$A$2:$G$475,7,FALSE))</f>
        <v>http://www.stat-athens.aueb.gr/gr/frames</v>
      </c>
      <c r="B71" s="61" t="str">
        <f t="shared" si="4"/>
        <v>i</v>
      </c>
      <c r="C71" s="72">
        <v>329</v>
      </c>
      <c r="D71" s="73" t="str">
        <f>IF(ISNA(VLOOKUP($C71,BASEIS!$A$2:$E$475,3,FALSE))," ",VLOOKUP($C71,BASEIS!$A$2:$E$475,3,FALSE))</f>
        <v>ΣΤΑΤΙΣΤΙΚΗΣ (ΑΘΗΝΑ)</v>
      </c>
      <c r="E71" s="74" t="str">
        <f>IF(ISNA(VLOOKUP($C71,BASEIS!$A$2:$E$475,2,FALSE))," ",VLOOKUP($C71,BASEIS!$A$2:$E$475,2,FALSE))</f>
        <v>ΟΙΚΟΝΟΜΙΚΟ ΠΑΝΕΠΙΣΤΗΜΙΟ ΑΘΗΝΩΝ</v>
      </c>
      <c r="F71" s="75">
        <f>IF(ISNA(VLOOKUP($C71,BASEIS!$A$2:$E$475,4,FALSE))," ",VLOOKUP($C71,BASEIS!$A$2:$E$475,4,FALSE))</f>
        <v>13158</v>
      </c>
      <c r="G71" s="245">
        <f>IF(ISNA(VLOOKUP($C71,BASEIS!$A$2:$E$475,5,FALSE))," ",VLOOKUP($C71,BASEIS!$A$2:$E$475,5,FALSE))</f>
        <v>13511</v>
      </c>
      <c r="H71" s="64"/>
      <c r="I71" s="71">
        <f t="shared" si="5"/>
        <v>-530.99999999999818</v>
      </c>
      <c r="J71" s="172">
        <f t="shared" si="6"/>
        <v>2</v>
      </c>
      <c r="K71" s="224" t="str">
        <f t="shared" si="7"/>
        <v/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20.25" thickBot="1">
      <c r="A72" s="66" t="str">
        <f>IF(ISNA(VLOOKUP($C72,BASEIS!$A$2:$G$475,3,FALSE))," ",VLOOKUP($C72,BASEIS!$A$2:$G$475,7,FALSE))</f>
        <v>http://www.dpem.tuc.gr/</v>
      </c>
      <c r="B72" s="61" t="str">
        <f t="shared" si="4"/>
        <v>i</v>
      </c>
      <c r="C72" s="72">
        <v>230</v>
      </c>
      <c r="D72" s="73" t="str">
        <f>IF(ISNA(VLOOKUP($C72,BASEIS!$A$2:$E$475,3,FALSE))," ",VLOOKUP($C72,BASEIS!$A$2:$E$475,3,FALSE))</f>
        <v>ΜΗΧΑΝΙΚΩΝ ΠΑΡΑΓΩΓΗΣ ΚΑΙ ΔΙΟΙΚΗΣΗΣ (ΧΑΝΙΑ)</v>
      </c>
      <c r="E72" s="74" t="str">
        <f>IF(ISNA(VLOOKUP($C72,BASEIS!$A$2:$E$475,2,FALSE))," ",VLOOKUP($C72,BASEIS!$A$2:$E$475,2,FALSE))</f>
        <v>ΠΟΛΥΤΕΧΝΕΙΟ ΚΡΗΤΗΣ</v>
      </c>
      <c r="F72" s="75">
        <f>IF(ISNA(VLOOKUP($C72,BASEIS!$A$2:$E$475,4,FALSE))," ",VLOOKUP($C72,BASEIS!$A$2:$E$475,4,FALSE))</f>
        <v>13727</v>
      </c>
      <c r="G72" s="245">
        <f>IF(ISNA(VLOOKUP($C72,BASEIS!$A$2:$E$475,5,FALSE))," ",VLOOKUP($C72,BASEIS!$A$2:$E$475,5,FALSE))</f>
        <v>13843</v>
      </c>
      <c r="H72" s="64"/>
      <c r="I72" s="71">
        <f t="shared" si="5"/>
        <v>-862.99999999999818</v>
      </c>
      <c r="J72" s="172">
        <f t="shared" si="6"/>
        <v>2</v>
      </c>
      <c r="K72" s="224" t="str">
        <f t="shared" si="7"/>
        <v/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20.25" thickBot="1">
      <c r="A73" s="66" t="str">
        <f>IF(ISNA(VLOOKUP($C73,BASEIS!$A$2:$G$475,3,FALSE))," ",VLOOKUP($C73,BASEIS!$A$2:$G$475,7,FALSE))</f>
        <v>http://www.csd.uoc.gr/</v>
      </c>
      <c r="B73" s="61" t="str">
        <f t="shared" si="4"/>
        <v>i</v>
      </c>
      <c r="C73" s="72">
        <v>216</v>
      </c>
      <c r="D73" s="73" t="str">
        <f>IF(ISNA(VLOOKUP($C73,BASEIS!$A$2:$E$475,3,FALSE))," ",VLOOKUP($C73,BASEIS!$A$2:$E$475,3,FALSE))</f>
        <v>ΕΠΙΣΤΗΜΗΣ ΥΠΟΛΟΓΙΣΤΩΝ (ΗΡΑΚΛΕΙΟ)</v>
      </c>
      <c r="E73" s="74" t="str">
        <f>IF(ISNA(VLOOKUP($C73,BASEIS!$A$2:$E$475,2,FALSE))," ",VLOOKUP($C73,BASEIS!$A$2:$E$475,2,FALSE))</f>
        <v>ΠΑΝΕΠΙΣΤΗΜΙΟ ΚΡΗΤΗΣ</v>
      </c>
      <c r="F73" s="75">
        <f>IF(ISNA(VLOOKUP($C73,BASEIS!$A$2:$E$475,4,FALSE))," ",VLOOKUP($C73,BASEIS!$A$2:$E$475,4,FALSE))</f>
        <v>12590</v>
      </c>
      <c r="G73" s="245">
        <f>IF(ISNA(VLOOKUP($C73,BASEIS!$A$2:$E$475,5,FALSE))," ",VLOOKUP($C73,BASEIS!$A$2:$E$475,5,FALSE))</f>
        <v>13872</v>
      </c>
      <c r="H73" s="64"/>
      <c r="I73" s="71">
        <f t="shared" si="5"/>
        <v>-891.99999999999818</v>
      </c>
      <c r="J73" s="172">
        <f t="shared" si="6"/>
        <v>2</v>
      </c>
      <c r="K73" s="224" t="str">
        <f t="shared" si="7"/>
        <v/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20.25" thickBot="1">
      <c r="A74" s="66" t="str">
        <f>IF(ISNA(VLOOKUP($C74,BASEIS!$A$2:$G$475,3,FALSE))," ",VLOOKUP($C74,BASEIS!$A$2:$G$475,7,FALSE))</f>
        <v>http://www.uom.gr/index.php?tmima=3&amp;categorymenu=2</v>
      </c>
      <c r="B74" s="61" t="str">
        <f t="shared" si="4"/>
        <v>i</v>
      </c>
      <c r="C74" s="72">
        <v>317</v>
      </c>
      <c r="D74" s="73" t="str">
        <f>IF(ISNA(VLOOKUP($C74,BASEIS!$A$2:$E$475,3,FALSE))," ",VLOOKUP($C74,BASEIS!$A$2:$E$475,3,FALSE))</f>
        <v>ΟΙΚΟΝΟΜΙΚΩΝ ΕΠΙΣΤΗΜΩΝ (ΘΕΣΣΑΛΟΝΙΚΗ)</v>
      </c>
      <c r="E74" s="74" t="str">
        <f>IF(ISNA(VLOOKUP($C74,BASEIS!$A$2:$E$475,2,FALSE))," ",VLOOKUP($C74,BASEIS!$A$2:$E$475,2,FALSE))</f>
        <v>ΠΑΝΕΠΙΣΤΗΜΙΟ ΜΑΚΕΔΟΝΙΑΣ</v>
      </c>
      <c r="F74" s="75">
        <f>IF(ISNA(VLOOKUP($C74,BASEIS!$A$2:$E$475,4,FALSE))," ",VLOOKUP($C74,BASEIS!$A$2:$E$475,4,FALSE))</f>
        <v>14958</v>
      </c>
      <c r="G74" s="245">
        <f>IF(ISNA(VLOOKUP($C74,BASEIS!$A$2:$E$475,5,FALSE))," ",VLOOKUP($C74,BASEIS!$A$2:$E$475,5,FALSE))</f>
        <v>13931</v>
      </c>
      <c r="H74" s="64"/>
      <c r="I74" s="71">
        <f t="shared" si="5"/>
        <v>-950.99999999999818</v>
      </c>
      <c r="J74" s="172">
        <f t="shared" si="6"/>
        <v>2</v>
      </c>
      <c r="K74" s="224" t="str">
        <f t="shared" si="7"/>
        <v/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20.25" thickBot="1">
      <c r="A75" s="66" t="str">
        <f>IF(ISNA(VLOOKUP($C75,BASEIS!$A$2:$G$475,3,FALSE))," ",VLOOKUP($C75,BASEIS!$A$2:$G$475,7,FALSE))</f>
        <v>http://www.ds.unipi.gr/</v>
      </c>
      <c r="B75" s="61" t="str">
        <f t="shared" si="4"/>
        <v>i</v>
      </c>
      <c r="C75" s="72">
        <v>262</v>
      </c>
      <c r="D75" s="73" t="str">
        <f>IF(ISNA(VLOOKUP($C75,BASEIS!$A$2:$E$475,3,FALSE))," ",VLOOKUP($C75,BASEIS!$A$2:$E$475,3,FALSE))</f>
        <v>ΨΗΦΙΑΚΩΝ ΣΥΣΤΗΜΑΤΩΝ (ΠΕΙΡΑΙΑΣ)</v>
      </c>
      <c r="E75" s="74" t="str">
        <f>IF(ISNA(VLOOKUP($C75,BASEIS!$A$2:$E$475,2,FALSE))," ",VLOOKUP($C75,BASEIS!$A$2:$E$475,2,FALSE))</f>
        <v>ΠΑΝΕΠΙΣΤΗΜΙΟ ΠΕΙΡΑΙΩΣ</v>
      </c>
      <c r="F75" s="75">
        <f>IF(ISNA(VLOOKUP($C75,BASEIS!$A$2:$E$475,4,FALSE))," ",VLOOKUP($C75,BASEIS!$A$2:$E$475,4,FALSE))</f>
        <v>13977</v>
      </c>
      <c r="G75" s="245">
        <f>IF(ISNA(VLOOKUP($C75,BASEIS!$A$2:$E$475,5,FALSE))," ",VLOOKUP($C75,BASEIS!$A$2:$E$475,5,FALSE))</f>
        <v>13965</v>
      </c>
      <c r="H75" s="64"/>
      <c r="I75" s="71">
        <f t="shared" si="5"/>
        <v>-984.99999999999818</v>
      </c>
      <c r="J75" s="172">
        <f t="shared" si="6"/>
        <v>2</v>
      </c>
      <c r="K75" s="224" t="str">
        <f t="shared" si="7"/>
        <v/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20.25" thickBot="1">
      <c r="A76" s="66" t="str">
        <f>IF(ISNA(VLOOKUP($C76,BASEIS!$A$2:$G$475,3,FALSE))," ",VLOOKUP($C76,BASEIS!$A$2:$G$475,7,FALSE))</f>
        <v>http://www.phs.uoa.gr/</v>
      </c>
      <c r="B76" s="61" t="str">
        <f t="shared" si="4"/>
        <v>i</v>
      </c>
      <c r="C76" s="72">
        <v>173</v>
      </c>
      <c r="D76" s="73" t="str">
        <f>IF(ISNA(VLOOKUP($C76,BASEIS!$A$2:$E$475,3,FALSE))," ",VLOOKUP($C76,BASEIS!$A$2:$E$475,3,FALSE))</f>
        <v>ΙΣΤΟΡΙΑΣ ΚΑΙ ΦΙΛΟΣΟΦΙΑΣ ΤΗΣ ΕΠΙΣΤΗΜΗΣ</v>
      </c>
      <c r="E76" s="74" t="str">
        <f>IF(ISNA(VLOOKUP($C76,BASEIS!$A$2:$E$475,2,FALSE))," ",VLOOKUP($C76,BASEIS!$A$2:$E$475,2,FALSE))</f>
        <v>ΕΘΝΙΚΟ &amp; ΚΑΠΟΔΙΣΤΡΙΑΚΟ ΠΑΝΕΠΙΣΤΗΜΙΟ ΑΘΗΝΩΝ</v>
      </c>
      <c r="F76" s="75">
        <f>IF(ISNA(VLOOKUP($C76,BASEIS!$A$2:$E$475,4,FALSE))," ",VLOOKUP($C76,BASEIS!$A$2:$E$475,4,FALSE))</f>
        <v>13982</v>
      </c>
      <c r="G76" s="245">
        <f>IF(ISNA(VLOOKUP($C76,BASEIS!$A$2:$E$475,5,FALSE))," ",VLOOKUP($C76,BASEIS!$A$2:$E$475,5,FALSE))</f>
        <v>14072</v>
      </c>
      <c r="H76" s="64"/>
      <c r="I76" s="71">
        <f t="shared" si="5"/>
        <v>-1091.9999999999982</v>
      </c>
      <c r="J76" s="172">
        <f t="shared" si="6"/>
        <v>2</v>
      </c>
      <c r="K76" s="224" t="str">
        <f t="shared" si="7"/>
        <v/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20.25" thickBot="1">
      <c r="A77" s="66" t="str">
        <f>IF(ISNA(VLOOKUP($C77,BASEIS!$A$2:$G$475,3,FALSE))," ",VLOOKUP($C77,BASEIS!$A$2:$G$475,7,FALSE))</f>
        <v>http://www.eled.auth.gr/</v>
      </c>
      <c r="B77" s="61" t="str">
        <f t="shared" si="4"/>
        <v>i</v>
      </c>
      <c r="C77" s="72">
        <v>140</v>
      </c>
      <c r="D77" s="73" t="str">
        <f>IF(ISNA(VLOOKUP($C77,BASEIS!$A$2:$E$475,3,FALSE))," ",VLOOKUP($C77,BASEIS!$A$2:$E$475,3,FALSE))</f>
        <v>ΠΑΙΔΑΓΩΓΙΚΟ ΔΗΜΟΤΙΚΗΣ ΕΚΠΑΙΔΕΥΣΗΣ (ΘΕΣΣΑΛΟΝΙΚΗ)</v>
      </c>
      <c r="E77" s="74" t="str">
        <f>IF(ISNA(VLOOKUP($C77,BASEIS!$A$2:$E$475,2,FALSE))," ",VLOOKUP($C77,BASEIS!$A$2:$E$475,2,FALSE))</f>
        <v>ΑΡΙΣΤΟΤΕΛΕΙΟ ΠΑΝΕΠΙΣΤΗΜΙΟ ΘΕΣΣΑΛΟΝΙΚΗΣ</v>
      </c>
      <c r="F77" s="75">
        <f>IF(ISNA(VLOOKUP($C77,BASEIS!$A$2:$E$475,4,FALSE))," ",VLOOKUP($C77,BASEIS!$A$2:$E$475,4,FALSE))</f>
        <v>13595</v>
      </c>
      <c r="G77" s="245">
        <f>IF(ISNA(VLOOKUP($C77,BASEIS!$A$2:$E$475,5,FALSE))," ",VLOOKUP($C77,BASEIS!$A$2:$E$475,5,FALSE))</f>
        <v>14148</v>
      </c>
      <c r="H77" s="64"/>
      <c r="I77" s="71">
        <f t="shared" si="5"/>
        <v>-1167.9999999999982</v>
      </c>
      <c r="J77" s="172">
        <f t="shared" si="6"/>
        <v>2</v>
      </c>
      <c r="K77" s="224" t="str">
        <f t="shared" si="7"/>
        <v/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20.25" thickBot="1">
      <c r="A78" s="66" t="str">
        <f>IF(ISNA(VLOOKUP($C78,BASEIS!$A$2:$G$475,3,FALSE))," ",VLOOKUP($C78,BASEIS!$A$2:$G$475,7,FALSE))</f>
        <v>http://www.ecd.uoa.gr/</v>
      </c>
      <c r="B78" s="61" t="str">
        <f t="shared" si="4"/>
        <v>i</v>
      </c>
      <c r="C78" s="72">
        <v>154</v>
      </c>
      <c r="D78" s="73" t="str">
        <f>IF(ISNA(VLOOKUP($C78,BASEIS!$A$2:$E$475,3,FALSE))," ",VLOOKUP($C78,BASEIS!$A$2:$E$475,3,FALSE))</f>
        <v>ΕΚΠΑΙΔΕΥΣΗΣ ΚΑΙ ΑΓΩΓΗΣ ΣΤΗΝ ΠΡΟΣΧΟΛΙΚΗ ΗΛΙΚΙΑ (ΑΘΗΝΑ)</v>
      </c>
      <c r="E78" s="74" t="str">
        <f>IF(ISNA(VLOOKUP($C78,BASEIS!$A$2:$E$475,2,FALSE))," ",VLOOKUP($C78,BASEIS!$A$2:$E$475,2,FALSE))</f>
        <v>ΕΘΝΙΚΟ &amp; ΚΑΠΟΔΙΣΤΡΙΑΚΟ ΠΑΝΕΠΙΣΤΗΜΙΟ ΑΘΗΝΩΝ</v>
      </c>
      <c r="F78" s="75">
        <f>IF(ISNA(VLOOKUP($C78,BASEIS!$A$2:$E$475,4,FALSE))," ",VLOOKUP($C78,BASEIS!$A$2:$E$475,4,FALSE))</f>
        <v>13320</v>
      </c>
      <c r="G78" s="245">
        <f>IF(ISNA(VLOOKUP($C78,BASEIS!$A$2:$E$475,5,FALSE))," ",VLOOKUP($C78,BASEIS!$A$2:$E$475,5,FALSE))</f>
        <v>14195</v>
      </c>
      <c r="H78" s="64"/>
      <c r="I78" s="71">
        <f t="shared" si="5"/>
        <v>-1214.9999999999982</v>
      </c>
      <c r="J78" s="172">
        <f t="shared" si="6"/>
        <v>2</v>
      </c>
      <c r="K78" s="224" t="str">
        <f t="shared" si="7"/>
        <v/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20.25" thickBot="1">
      <c r="A79" s="66" t="str">
        <f>IF(ISNA(VLOOKUP($C79,BASEIS!$A$2:$G$475,3,FALSE))," ",VLOOKUP($C79,BASEIS!$A$2:$G$475,7,FALSE))</f>
        <v>http://web.xrh.unipi.gr/</v>
      </c>
      <c r="B79" s="61" t="str">
        <f t="shared" si="4"/>
        <v>i</v>
      </c>
      <c r="C79" s="72">
        <v>155</v>
      </c>
      <c r="D79" s="73" t="str">
        <f>IF(ISNA(VLOOKUP($C79,BASEIS!$A$2:$E$475,3,FALSE))," ",VLOOKUP($C79,BASEIS!$A$2:$E$475,3,FALSE))</f>
        <v>ΧΡΗΜΑΤΟΟΙΚΟΝΟΜΙΚΗΣ ΚΑΙ ΤΡΑΠΕΖΙΚΗΣ ΔΙΟΙΚΗΤΙΚΗΣ (ΠΕΙΡΑΙΑΣ)</v>
      </c>
      <c r="E79" s="74" t="str">
        <f>IF(ISNA(VLOOKUP($C79,BASEIS!$A$2:$E$475,2,FALSE))," ",VLOOKUP($C79,BASEIS!$A$2:$E$475,2,FALSE))</f>
        <v>ΠΑΝΕΠΙΣΤΗΜΙΟ ΠΕΙΡΑΙΩΣ</v>
      </c>
      <c r="F79" s="75">
        <f>IF(ISNA(VLOOKUP($C79,BASEIS!$A$2:$E$475,4,FALSE))," ",VLOOKUP($C79,BASEIS!$A$2:$E$475,4,FALSE))</f>
        <v>15458</v>
      </c>
      <c r="G79" s="245">
        <f>IF(ISNA(VLOOKUP($C79,BASEIS!$A$2:$E$475,5,FALSE))," ",VLOOKUP($C79,BASEIS!$A$2:$E$475,5,FALSE))</f>
        <v>14269</v>
      </c>
      <c r="H79" s="64"/>
      <c r="I79" s="71">
        <f t="shared" si="5"/>
        <v>-1288.9999999999982</v>
      </c>
      <c r="J79" s="172">
        <f t="shared" si="6"/>
        <v>2</v>
      </c>
      <c r="K79" s="224" t="str">
        <f t="shared" si="7"/>
        <v/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20.25" thickBot="1">
      <c r="A80" s="66" t="str">
        <f>IF(ISNA(VLOOKUP($C80,BASEIS!$A$2:$G$475,3,FALSE))," ",VLOOKUP($C80,BASEIS!$A$2:$G$475,7,FALSE))</f>
        <v>https://www.auth.gr/thea</v>
      </c>
      <c r="B80" s="61" t="str">
        <f t="shared" si="4"/>
        <v>i</v>
      </c>
      <c r="C80" s="72">
        <v>168</v>
      </c>
      <c r="D80" s="73" t="str">
        <f>IF(ISNA(VLOOKUP($C80,BASEIS!$A$2:$E$475,3,FALSE))," ",VLOOKUP($C80,BASEIS!$A$2:$E$475,3,FALSE))</f>
        <v>ΘΕΑΤΡΟΥ (ΘΕΣΣΑΛΟΝΙΚΗ)</v>
      </c>
      <c r="E80" s="74" t="str">
        <f>IF(ISNA(VLOOKUP($C80,BASEIS!$A$2:$E$475,2,FALSE))," ",VLOOKUP($C80,BASEIS!$A$2:$E$475,2,FALSE))</f>
        <v>ΑΡΙΣΤΟΤΕΛΕΙΟ ΠΑΝΕΠΙΣΤΗΜΙΟ ΘΕΣΣΑΛΟΝΙΚΗΣ</v>
      </c>
      <c r="F80" s="75">
        <f>IF(ISNA(VLOOKUP($C80,BASEIS!$A$2:$E$475,4,FALSE))," ",VLOOKUP($C80,BASEIS!$A$2:$E$475,4,FALSE))</f>
        <v>13609</v>
      </c>
      <c r="G80" s="245">
        <f>IF(ISNA(VLOOKUP($C80,BASEIS!$A$2:$E$475,5,FALSE))," ",VLOOKUP($C80,BASEIS!$A$2:$E$475,5,FALSE))</f>
        <v>14448</v>
      </c>
      <c r="H80" s="64"/>
      <c r="I80" s="71">
        <f t="shared" si="5"/>
        <v>-1467.9999999999982</v>
      </c>
      <c r="J80" s="172">
        <f t="shared" si="6"/>
        <v>2</v>
      </c>
      <c r="K80" s="224" t="str">
        <f t="shared" si="7"/>
        <v/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20.25" thickBot="1">
      <c r="A81" s="66" t="str">
        <f>IF(ISNA(VLOOKUP($C81,BASEIS!$A$2:$G$475,3,FALSE))," ",VLOOKUP($C81,BASEIS!$A$2:$G$475,7,FALSE))</f>
        <v>http://pubadmin.panteion.gr/</v>
      </c>
      <c r="B81" s="61" t="str">
        <f t="shared" si="4"/>
        <v>i</v>
      </c>
      <c r="C81" s="72">
        <v>124</v>
      </c>
      <c r="D81" s="73" t="str">
        <f>IF(ISNA(VLOOKUP($C81,BASEIS!$A$2:$E$475,3,FALSE))," ",VLOOKUP($C81,BASEIS!$A$2:$E$475,3,FALSE))</f>
        <v>ΔΗΜΟΣΙΑΣ ΔΙΟΙΚΗΣΗΣ (ΑΘΗΝΑ)</v>
      </c>
      <c r="E81" s="74" t="str">
        <f>IF(ISNA(VLOOKUP($C81,BASEIS!$A$2:$E$475,2,FALSE))," ",VLOOKUP($C81,BASEIS!$A$2:$E$475,2,FALSE))</f>
        <v>ΠΑΝΤΕΙΟ ΠΑΝΕΠΙΣΤΗΜΙΟ ΚΟΙΝΩΝΙΚΩΝ ΚΑΙ ΠΟΛΙΤΙΚΩΝ ΕΠΙΣΤΗΜΩΝ</v>
      </c>
      <c r="F81" s="75">
        <f>IF(ISNA(VLOOKUP($C81,BASEIS!$A$2:$E$475,4,FALSE))," ",VLOOKUP($C81,BASEIS!$A$2:$E$475,4,FALSE))</f>
        <v>12334</v>
      </c>
      <c r="G81" s="245">
        <f>IF(ISNA(VLOOKUP($C81,BASEIS!$A$2:$E$475,5,FALSE))," ",VLOOKUP($C81,BASEIS!$A$2:$E$475,5,FALSE))</f>
        <v>14502</v>
      </c>
      <c r="H81" s="64"/>
      <c r="I81" s="71">
        <f t="shared" si="5"/>
        <v>-1521.9999999999982</v>
      </c>
      <c r="J81" s="172">
        <f t="shared" si="6"/>
        <v>2</v>
      </c>
      <c r="K81" s="224" t="str">
        <f t="shared" si="7"/>
        <v/>
      </c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20.25" thickBot="1">
      <c r="A82" s="66" t="str">
        <f>IF(ISNA(VLOOKUP($C82,BASEIS!$A$2:$G$475,3,FALSE))," ",VLOOKUP($C82,BASEIS!$A$2:$G$475,7,FALSE))</f>
        <v>http://www.sed.uth.gr/</v>
      </c>
      <c r="B82" s="61" t="str">
        <f t="shared" si="4"/>
        <v>i</v>
      </c>
      <c r="C82" s="72">
        <v>178</v>
      </c>
      <c r="D82" s="73" t="str">
        <f>IF(ISNA(VLOOKUP($C82,BASEIS!$A$2:$E$475,3,FALSE))," ",VLOOKUP($C82,BASEIS!$A$2:$E$475,3,FALSE))</f>
        <v>ΠΑΙΔΑΓΩΓΙΚΟ ΕΙΔΙΚΗΣ ΑΓΩΓΗΣ (ΒΟΛΟΣ)</v>
      </c>
      <c r="E82" s="74" t="str">
        <f>IF(ISNA(VLOOKUP($C82,BASEIS!$A$2:$E$475,2,FALSE))," ",VLOOKUP($C82,BASEIS!$A$2:$E$475,2,FALSE))</f>
        <v>ΠΑΝΕΠΙΣΤΗΜΙΟ ΘΕΣΣΑΛΙΑΣ</v>
      </c>
      <c r="F82" s="75">
        <f>IF(ISNA(VLOOKUP($C82,BASEIS!$A$2:$E$475,4,FALSE))," ",VLOOKUP($C82,BASEIS!$A$2:$E$475,4,FALSE))</f>
        <v>13203</v>
      </c>
      <c r="G82" s="245">
        <f>IF(ISNA(VLOOKUP($C82,BASEIS!$A$2:$E$475,5,FALSE))," ",VLOOKUP($C82,BASEIS!$A$2:$E$475,5,FALSE))</f>
        <v>14557</v>
      </c>
      <c r="H82" s="64"/>
      <c r="I82" s="71">
        <f t="shared" si="5"/>
        <v>-1576.9999999999982</v>
      </c>
      <c r="J82" s="172">
        <f t="shared" si="6"/>
        <v>2</v>
      </c>
      <c r="K82" s="224" t="str">
        <f t="shared" si="7"/>
        <v/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20.25" thickBot="1">
      <c r="A83" s="66" t="str">
        <f>IF(ISNA(VLOOKUP($C83,BASEIS!$A$2:$G$475,3,FALSE))," ",VLOOKUP($C83,BASEIS!$A$2:$G$475,7,FALSE))</f>
        <v>http://www.film.auth.gr/index.php</v>
      </c>
      <c r="B83" s="61" t="str">
        <f t="shared" si="4"/>
        <v>i</v>
      </c>
      <c r="C83" s="72">
        <v>163</v>
      </c>
      <c r="D83" s="73" t="str">
        <f>IF(ISNA(VLOOKUP($C83,BASEIS!$A$2:$E$475,3,FALSE))," ",VLOOKUP($C83,BASEIS!$A$2:$E$475,3,FALSE))</f>
        <v>ΚΙΝΗΜΑΤΟΓΡΑΦΟΥ (ΘΕΣΣΑΛΟΝΙΚΗ)</v>
      </c>
      <c r="E83" s="74" t="str">
        <f>IF(ISNA(VLOOKUP($C83,BASEIS!$A$2:$E$475,2,FALSE))," ",VLOOKUP($C83,BASEIS!$A$2:$E$475,2,FALSE))</f>
        <v>ΑΡΙΣΤΟΤΕΛΕΙΟ ΠΑΝΕΠΙΣΤΗΜΙΟ ΘΕΣΣΑΛΟΝΙΚΗΣ</v>
      </c>
      <c r="F83" s="75">
        <f>IF(ISNA(VLOOKUP($C83,BASEIS!$A$2:$E$475,4,FALSE))," ",VLOOKUP($C83,BASEIS!$A$2:$E$475,4,FALSE))</f>
        <v>14890</v>
      </c>
      <c r="G83" s="245">
        <f>IF(ISNA(VLOOKUP($C83,BASEIS!$A$2:$E$475,5,FALSE))," ",VLOOKUP($C83,BASEIS!$A$2:$E$475,5,FALSE))</f>
        <v>14660</v>
      </c>
      <c r="H83" s="64"/>
      <c r="I83" s="71">
        <f t="shared" si="5"/>
        <v>-1679.9999999999982</v>
      </c>
      <c r="J83" s="172">
        <f t="shared" si="6"/>
        <v>2</v>
      </c>
      <c r="K83" s="224" t="str">
        <f t="shared" si="7"/>
        <v/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20.25" thickBot="1">
      <c r="A84" s="66" t="str">
        <f>IF(ISNA(VLOOKUP($C84,BASEIS!$A$2:$G$475,3,FALSE))," ",VLOOKUP($C84,BASEIS!$A$2:$G$475,7,FALSE))</f>
        <v>http://www.dit.hua.gr/</v>
      </c>
      <c r="B84" s="61" t="str">
        <f t="shared" si="4"/>
        <v>i</v>
      </c>
      <c r="C84" s="72">
        <v>412</v>
      </c>
      <c r="D84" s="73" t="str">
        <f>IF(ISNA(VLOOKUP($C84,BASEIS!$A$2:$E$475,3,FALSE))," ",VLOOKUP($C84,BASEIS!$A$2:$E$475,3,FALSE))</f>
        <v>ΠΛΗΡΟΦΟΡΙΚΗΣ ΚΑΙ ΤΗΛΕΜΑΤΙΚΗΣ (ΑΘΗΝΑ)</v>
      </c>
      <c r="E84" s="74" t="str">
        <f>IF(ISNA(VLOOKUP($C84,BASEIS!$A$2:$E$475,2,FALSE))," ",VLOOKUP($C84,BASEIS!$A$2:$E$475,2,FALSE))</f>
        <v>ΧΑΡΟΚΟΠΕΙΟ ΠΑΝΕΠΙΣΤΗΜΙΟ</v>
      </c>
      <c r="F84" s="75">
        <f>IF(ISNA(VLOOKUP($C84,BASEIS!$A$2:$E$475,4,FALSE))," ",VLOOKUP($C84,BASEIS!$A$2:$E$475,4,FALSE))</f>
        <v>14557</v>
      </c>
      <c r="G84" s="245">
        <f>IF(ISNA(VLOOKUP($C84,BASEIS!$A$2:$E$475,5,FALSE))," ",VLOOKUP($C84,BASEIS!$A$2:$E$475,5,FALSE))</f>
        <v>14730</v>
      </c>
      <c r="H84" s="64"/>
      <c r="I84" s="71">
        <f t="shared" si="5"/>
        <v>-1749.9999999999982</v>
      </c>
      <c r="J84" s="172">
        <f t="shared" si="6"/>
        <v>2</v>
      </c>
      <c r="K84" s="224" t="str">
        <f t="shared" si="7"/>
        <v/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20.25" thickBot="1">
      <c r="A85" s="66" t="str">
        <f>IF(ISNA(VLOOKUP($C85,BASEIS!$A$2:$G$475,3,FALSE))," ",VLOOKUP($C85,BASEIS!$A$2:$G$475,7,FALSE))</f>
        <v>http://www.uom.gr/index.php?tmima=6&amp;categorymenu=2</v>
      </c>
      <c r="B85" s="61" t="str">
        <f t="shared" ref="B85:B97" si="8">HYPERLINK(A85,"i")</f>
        <v>i</v>
      </c>
      <c r="C85" s="72">
        <v>335</v>
      </c>
      <c r="D85" s="73" t="str">
        <f>IF(ISNA(VLOOKUP($C85,BASEIS!$A$2:$E$475,3,FALSE))," ",VLOOKUP($C85,BASEIS!$A$2:$E$475,3,FALSE))</f>
        <v>ΕΦΑΡΜΟΣΜΕΝΗΣ ΠΛΗΡΟΦΟΡΙΚΗΣ (ΘΕΣΣΑΛΟΝΙΚΗ)</v>
      </c>
      <c r="E85" s="74" t="str">
        <f>IF(ISNA(VLOOKUP($C85,BASEIS!$A$2:$E$475,2,FALSE))," ",VLOOKUP($C85,BASEIS!$A$2:$E$475,2,FALSE))</f>
        <v>ΠΑΝΕΠΙΣΤΗΜΙΟ ΜΑΚΕΔΟΝΙΑΣ</v>
      </c>
      <c r="F85" s="75">
        <f>IF(ISNA(VLOOKUP($C85,BASEIS!$A$2:$E$475,4,FALSE))," ",VLOOKUP($C85,BASEIS!$A$2:$E$475,4,FALSE))</f>
        <v>15091</v>
      </c>
      <c r="G85" s="245">
        <f>IF(ISNA(VLOOKUP($C85,BASEIS!$A$2:$E$475,5,FALSE))," ",VLOOKUP($C85,BASEIS!$A$2:$E$475,5,FALSE))</f>
        <v>14742</v>
      </c>
      <c r="H85" s="64"/>
      <c r="I85" s="71">
        <f t="shared" ref="I85:I97" si="9">$F$2-G85</f>
        <v>-1761.9999999999982</v>
      </c>
      <c r="J85" s="172">
        <f t="shared" ref="J85:J97" si="10">IF(I85&gt;=0,1,2)</f>
        <v>2</v>
      </c>
      <c r="K85" s="224" t="str">
        <f t="shared" ref="K85:K97" si="11">IF(G85=0,"ΝΕΑ ΣΧΟΛΗ","")</f>
        <v/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20.25" thickBot="1">
      <c r="A86" s="66" t="str">
        <f>IF(ISNA(VLOOKUP($C86,BASEIS!$A$2:$G$475,3,FALSE))," ",VLOOKUP($C86,BASEIS!$A$2:$G$475,7,FALSE))</f>
        <v>http://www.uom.gr/index.php?tmima=5&amp;categorymenu=2</v>
      </c>
      <c r="B86" s="61" t="str">
        <f t="shared" si="8"/>
        <v>i</v>
      </c>
      <c r="C86" s="72">
        <v>337</v>
      </c>
      <c r="D86" s="73" t="str">
        <f>IF(ISNA(VLOOKUP($C86,BASEIS!$A$2:$E$475,3,FALSE))," ",VLOOKUP($C86,BASEIS!$A$2:$E$475,3,FALSE))</f>
        <v>ΛΟΓΙΣΤΙΚΗΣ ΚΑΙ ΧΡΗΜΑΤΟΟΙΚΟΝΟΜΙΚΗΣ (ΘΕΣΣΑΛΟΝΙΚΗ)</v>
      </c>
      <c r="E86" s="74" t="str">
        <f>IF(ISNA(VLOOKUP($C86,BASEIS!$A$2:$E$475,2,FALSE))," ",VLOOKUP($C86,BASEIS!$A$2:$E$475,2,FALSE))</f>
        <v>ΠΑΝΕΠΙΣΤΗΜΙΟ ΜΑΚΕΔΟΝΙΑΣ</v>
      </c>
      <c r="F86" s="75">
        <f>IF(ISNA(VLOOKUP($C86,BASEIS!$A$2:$E$475,4,FALSE))," ",VLOOKUP($C86,BASEIS!$A$2:$E$475,4,FALSE))</f>
        <v>16059</v>
      </c>
      <c r="G86" s="245">
        <f>IF(ISNA(VLOOKUP($C86,BASEIS!$A$2:$E$475,5,FALSE))," ",VLOOKUP($C86,BASEIS!$A$2:$E$475,5,FALSE))</f>
        <v>14756</v>
      </c>
      <c r="H86" s="64"/>
      <c r="I86" s="71">
        <f t="shared" si="9"/>
        <v>-1775.9999999999982</v>
      </c>
      <c r="J86" s="172">
        <f t="shared" si="10"/>
        <v>2</v>
      </c>
      <c r="K86" s="224" t="str">
        <f t="shared" si="11"/>
        <v/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20.25" thickBot="1">
      <c r="A87" s="66" t="str">
        <f>IF(ISNA(VLOOKUP($C87,BASEIS!$A$2:$G$475,3,FALSE))," ",VLOOKUP($C87,BASEIS!$A$2:$G$475,7,FALSE))</f>
        <v>http://www.primedu.uoa.gr/</v>
      </c>
      <c r="B87" s="61" t="str">
        <f t="shared" si="8"/>
        <v>i</v>
      </c>
      <c r="C87" s="72">
        <v>128</v>
      </c>
      <c r="D87" s="73" t="str">
        <f>IF(ISNA(VLOOKUP($C87,BASEIS!$A$2:$E$475,3,FALSE))," ",VLOOKUP($C87,BASEIS!$A$2:$E$475,3,FALSE))</f>
        <v>ΠΑΙΔΑΓΩΓΙΚΟ ΔΗΜΟΤΙΚΗΣ ΕΚΠΑΙΔΕΥΣΗΣ (ΑΘΗΝΑ)</v>
      </c>
      <c r="E87" s="74" t="str">
        <f>IF(ISNA(VLOOKUP($C87,BASEIS!$A$2:$E$475,2,FALSE))," ",VLOOKUP($C87,BASEIS!$A$2:$E$475,2,FALSE))</f>
        <v>ΕΘΝΙΚΟ &amp; ΚΑΠΟΔΙΣΤΡΙΑΚΟ ΠΑΝΕΠΙΣΤΗΜΙΟ ΑΘΗΝΩΝ</v>
      </c>
      <c r="F87" s="75">
        <f>IF(ISNA(VLOOKUP($C87,BASEIS!$A$2:$E$475,4,FALSE))," ",VLOOKUP($C87,BASEIS!$A$2:$E$475,4,FALSE))</f>
        <v>14670</v>
      </c>
      <c r="G87" s="245">
        <f>IF(ISNA(VLOOKUP($C87,BASEIS!$A$2:$E$475,5,FALSE))," ",VLOOKUP($C87,BASEIS!$A$2:$E$475,5,FALSE))</f>
        <v>14915</v>
      </c>
      <c r="H87" s="64"/>
      <c r="I87" s="71">
        <f t="shared" si="9"/>
        <v>-1934.9999999999982</v>
      </c>
      <c r="J87" s="172">
        <f t="shared" si="10"/>
        <v>2</v>
      </c>
      <c r="K87" s="224" t="str">
        <f t="shared" si="11"/>
        <v/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20.25" thickBot="1">
      <c r="A88" s="66" t="str">
        <f>IF(ISNA(VLOOKUP($C88,BASEIS!$A$2:$G$475,3,FALSE))," ",VLOOKUP($C88,BASEIS!$A$2:$G$475,7,FALSE))</f>
        <v>http://www.de.aueb.gr</v>
      </c>
      <c r="B88" s="61" t="str">
        <f t="shared" si="8"/>
        <v>i</v>
      </c>
      <c r="C88" s="72">
        <v>312</v>
      </c>
      <c r="D88" s="73" t="str">
        <f>IF(ISNA(VLOOKUP($C88,BASEIS!$A$2:$E$475,3,FALSE))," ",VLOOKUP($C88,BASEIS!$A$2:$E$475,3,FALSE))</f>
        <v>ΟΙΚΟΝΟΜΙΚΗΣ ΕΠΙΣΤΗΜΗΣ (ΑΘΗΝΑ)</v>
      </c>
      <c r="E88" s="74" t="str">
        <f>IF(ISNA(VLOOKUP($C88,BASEIS!$A$2:$E$475,2,FALSE))," ",VLOOKUP($C88,BASEIS!$A$2:$E$475,2,FALSE))</f>
        <v>ΟΙΚΟΝΟΜΙΚΟ ΠΑΝΕΠΙΣΤΗΜΙΟ ΑΘΗΝΩΝ</v>
      </c>
      <c r="F88" s="75">
        <f>IF(ISNA(VLOOKUP($C88,BASEIS!$A$2:$E$475,4,FALSE))," ",VLOOKUP($C88,BASEIS!$A$2:$E$475,4,FALSE))</f>
        <v>15697</v>
      </c>
      <c r="G88" s="245">
        <f>IF(ISNA(VLOOKUP($C88,BASEIS!$A$2:$E$475,5,FALSE))," ",VLOOKUP($C88,BASEIS!$A$2:$E$475,5,FALSE))</f>
        <v>14943</v>
      </c>
      <c r="H88" s="64"/>
      <c r="I88" s="71">
        <f t="shared" si="9"/>
        <v>-1962.9999999999982</v>
      </c>
      <c r="J88" s="172">
        <f t="shared" si="10"/>
        <v>2</v>
      </c>
      <c r="K88" s="224" t="str">
        <f t="shared" si="11"/>
        <v/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20.25" thickBot="1">
      <c r="A89" s="66" t="str">
        <f>IF(ISNA(VLOOKUP($C89,BASEIS!$A$2:$G$475,3,FALSE))," ",VLOOKUP($C89,BASEIS!$A$2:$G$475,7,FALSE))</f>
        <v>http://www.ode.aueb.gr/</v>
      </c>
      <c r="B89" s="61" t="str">
        <f t="shared" si="8"/>
        <v>i</v>
      </c>
      <c r="C89" s="72">
        <v>313</v>
      </c>
      <c r="D89" s="73" t="str">
        <f>IF(ISNA(VLOOKUP($C89,BASEIS!$A$2:$E$475,3,FALSE))," ",VLOOKUP($C89,BASEIS!$A$2:$E$475,3,FALSE))</f>
        <v>ΟΡΓΑΝΩΣΗΣ ΚΑΙ ΔΙΟΙΚΗΣΗΣ ΕΠΙΧΕΙΡΗΣΕΩΝ (ΑΘΗΝΑ)</v>
      </c>
      <c r="E89" s="74" t="str">
        <f>IF(ISNA(VLOOKUP($C89,BASEIS!$A$2:$E$475,2,FALSE))," ",VLOOKUP($C89,BASEIS!$A$2:$E$475,2,FALSE))</f>
        <v>ΟΙΚΟΝΟΜΙΚΟ ΠΑΝΕΠΙΣΤΗΜΙΟ ΑΘΗΝΩΝ</v>
      </c>
      <c r="F89" s="75">
        <f>IF(ISNA(VLOOKUP($C89,BASEIS!$A$2:$E$475,4,FALSE))," ",VLOOKUP($C89,BASEIS!$A$2:$E$475,4,FALSE))</f>
        <v>15738</v>
      </c>
      <c r="G89" s="245">
        <f>IF(ISNA(VLOOKUP($C89,BASEIS!$A$2:$E$475,5,FALSE))," ",VLOOKUP($C89,BASEIS!$A$2:$E$475,5,FALSE))</f>
        <v>15014</v>
      </c>
      <c r="H89" s="64"/>
      <c r="I89" s="71">
        <f t="shared" si="9"/>
        <v>-2033.9999999999982</v>
      </c>
      <c r="J89" s="172">
        <f t="shared" si="10"/>
        <v>2</v>
      </c>
      <c r="K89" s="224" t="str">
        <f t="shared" si="11"/>
        <v/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20.25" thickBot="1">
      <c r="A90" s="66" t="str">
        <f>IF(ISNA(VLOOKUP($C90,BASEIS!$A$2:$G$475,3,FALSE))," ",VLOOKUP($C90,BASEIS!$A$2:$G$475,7,FALSE))</f>
        <v>http://www.cs.unipi.gr/</v>
      </c>
      <c r="B90" s="61" t="str">
        <f t="shared" si="8"/>
        <v>i</v>
      </c>
      <c r="C90" s="72">
        <v>339</v>
      </c>
      <c r="D90" s="73" t="str">
        <f>IF(ISNA(VLOOKUP($C90,BASEIS!$A$2:$E$475,3,FALSE))," ",VLOOKUP($C90,BASEIS!$A$2:$E$475,3,FALSE))</f>
        <v>ΠΛΗΡΟΦΟΡΙΚΗΣ (ΠΕΙΡΑΙΑΣ)</v>
      </c>
      <c r="E90" s="74" t="str">
        <f>IF(ISNA(VLOOKUP($C90,BASEIS!$A$2:$E$475,2,FALSE))," ",VLOOKUP($C90,BASEIS!$A$2:$E$475,2,FALSE))</f>
        <v>ΠΑΝΕΠΙΣΤΗΜΙΟ ΠΕΙΡΑΙΩΣ</v>
      </c>
      <c r="F90" s="75">
        <f>IF(ISNA(VLOOKUP($C90,BASEIS!$A$2:$E$475,4,FALSE))," ",VLOOKUP($C90,BASEIS!$A$2:$E$475,4,FALSE))</f>
        <v>15114</v>
      </c>
      <c r="G90" s="245">
        <f>IF(ISNA(VLOOKUP($C90,BASEIS!$A$2:$E$475,5,FALSE))," ",VLOOKUP($C90,BASEIS!$A$2:$E$475,5,FALSE))</f>
        <v>15165</v>
      </c>
      <c r="H90" s="64"/>
      <c r="I90" s="71">
        <f t="shared" si="9"/>
        <v>-2184.9999999999982</v>
      </c>
      <c r="J90" s="172">
        <f t="shared" si="10"/>
        <v>2</v>
      </c>
      <c r="K90" s="224" t="str">
        <f t="shared" si="11"/>
        <v/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20.25" thickBot="1">
      <c r="A91" s="66" t="str">
        <f>IF(ISNA(VLOOKUP($C91,BASEIS!$A$2:$G$475,3,FALSE))," ",VLOOKUP($C91,BASEIS!$A$2:$G$475,7,FALSE))</f>
        <v>http://www.aoa.aua.gr/</v>
      </c>
      <c r="B91" s="61" t="str">
        <f t="shared" si="8"/>
        <v>i</v>
      </c>
      <c r="C91" s="72">
        <v>326</v>
      </c>
      <c r="D91" s="73" t="str">
        <f>IF(ISNA(VLOOKUP($C91,BASEIS!$A$2:$E$475,3,FALSE))," ",VLOOKUP($C91,BASEIS!$A$2:$E$475,3,FALSE))</f>
        <v>ΑΓΡΟΤΙΚΗΣ ΟΙΚΟΝΟΜΙΑΣ ΚΑΙ ΑΝΑΠΤΥΞΗΣ (ΑΘΗΝΑ)</v>
      </c>
      <c r="E91" s="74" t="str">
        <f>IF(ISNA(VLOOKUP($C91,BASEIS!$A$2:$E$475,2,FALSE))," ",VLOOKUP($C91,BASEIS!$A$2:$E$475,2,FALSE))</f>
        <v>ΓΕΩΠΟΝΙΚΟ ΠΑΝΕΠΙΣΤΗΜΙΟ ΑΘΗΝΩΝ</v>
      </c>
      <c r="F91" s="75">
        <f>IF(ISNA(VLOOKUP($C91,BASEIS!$A$2:$E$475,4,FALSE))," ",VLOOKUP($C91,BASEIS!$A$2:$E$475,4,FALSE))</f>
        <v>15295</v>
      </c>
      <c r="G91" s="245">
        <f>IF(ISNA(VLOOKUP($C91,BASEIS!$A$2:$E$475,5,FALSE))," ",VLOOKUP($C91,BASEIS!$A$2:$E$475,5,FALSE))</f>
        <v>15227</v>
      </c>
      <c r="H91" s="64"/>
      <c r="I91" s="71">
        <f t="shared" si="9"/>
        <v>-2246.9999999999982</v>
      </c>
      <c r="J91" s="172">
        <f t="shared" si="10"/>
        <v>2</v>
      </c>
      <c r="K91" s="224" t="str">
        <f t="shared" si="11"/>
        <v/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20.25" thickBot="1">
      <c r="A92" s="66" t="str">
        <f>IF(ISNA(VLOOKUP($C92,BASEIS!$A$2:$G$475,3,FALSE))," ",VLOOKUP($C92,BASEIS!$A$2:$G$475,7,FALSE))</f>
        <v>http://www.uom.gr/index.php?tmima=8&amp;categorymenu=2</v>
      </c>
      <c r="B92" s="61" t="str">
        <f t="shared" si="8"/>
        <v>i</v>
      </c>
      <c r="C92" s="72">
        <v>176</v>
      </c>
      <c r="D92" s="73" t="str">
        <f>IF(ISNA(VLOOKUP($C92,BASEIS!$A$2:$E$475,3,FALSE))," ",VLOOKUP($C92,BASEIS!$A$2:$E$475,3,FALSE))</f>
        <v>ΒΑΛΚΑΝΙΚΩΝ, ΣΛΑΒΙΚΩΝ ΚΑΙ ΑΝΑΤΟΛΙΚΩΝ ΣΠΟΥΔΩΝ (ΘΕΣΣΑΛΟΝΙΚΗ)</v>
      </c>
      <c r="E92" s="74" t="str">
        <f>IF(ISNA(VLOOKUP($C92,BASEIS!$A$2:$E$475,2,FALSE))," ",VLOOKUP($C92,BASEIS!$A$2:$E$475,2,FALSE))</f>
        <v>ΠΑΝΕΠΙΣΤΗΜΙΟ ΜΑΚΕΔΟΝΙΑΣ</v>
      </c>
      <c r="F92" s="75">
        <f>IF(ISNA(VLOOKUP($C92,BASEIS!$A$2:$E$475,4,FALSE))," ",VLOOKUP($C92,BASEIS!$A$2:$E$475,4,FALSE))</f>
        <v>14924</v>
      </c>
      <c r="G92" s="245">
        <f>IF(ISNA(VLOOKUP($C92,BASEIS!$A$2:$E$475,5,FALSE))," ",VLOOKUP($C92,BASEIS!$A$2:$E$475,5,FALSE))</f>
        <v>15401</v>
      </c>
      <c r="H92" s="64"/>
      <c r="I92" s="71">
        <f t="shared" si="9"/>
        <v>-2420.9999999999982</v>
      </c>
      <c r="J92" s="172">
        <f t="shared" si="10"/>
        <v>2</v>
      </c>
      <c r="K92" s="224" t="str">
        <f t="shared" si="11"/>
        <v/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20.25" thickBot="1">
      <c r="A93" s="66" t="str">
        <f>IF(ISNA(VLOOKUP($C93,BASEIS!$A$2:$G$475,3,FALSE))," ",VLOOKUP($C93,BASEIS!$A$2:$G$475,7,FALSE))</f>
        <v>http://www.cs.aueb.gr</v>
      </c>
      <c r="B93" s="61" t="str">
        <f t="shared" si="8"/>
        <v>i</v>
      </c>
      <c r="C93" s="72">
        <v>333</v>
      </c>
      <c r="D93" s="73" t="str">
        <f>IF(ISNA(VLOOKUP($C93,BASEIS!$A$2:$E$475,3,FALSE))," ",VLOOKUP($C93,BASEIS!$A$2:$E$475,3,FALSE))</f>
        <v>ΠΛΗΡΟΦΟΡΙΚΗΣ (ΑΘΗΝΑ)</v>
      </c>
      <c r="E93" s="74" t="str">
        <f>IF(ISNA(VLOOKUP($C93,BASEIS!$A$2:$E$475,2,FALSE))," ",VLOOKUP($C93,BASEIS!$A$2:$E$475,2,FALSE))</f>
        <v>ΟΙΚΟΝΟΜΙΚΟ ΠΑΝΕΠΙΣΤΗΜΙΟ ΑΘΗΝΩΝ</v>
      </c>
      <c r="F93" s="75">
        <f>IF(ISNA(VLOOKUP($C93,BASEIS!$A$2:$E$475,4,FALSE))," ",VLOOKUP($C93,BASEIS!$A$2:$E$475,4,FALSE))</f>
        <v>15520</v>
      </c>
      <c r="G93" s="245">
        <f>IF(ISNA(VLOOKUP($C93,BASEIS!$A$2:$E$475,5,FALSE))," ",VLOOKUP($C93,BASEIS!$A$2:$E$475,5,FALSE))</f>
        <v>15632</v>
      </c>
      <c r="H93" s="64"/>
      <c r="I93" s="71">
        <f t="shared" si="9"/>
        <v>-2651.9999999999982</v>
      </c>
      <c r="J93" s="172">
        <f t="shared" si="10"/>
        <v>2</v>
      </c>
      <c r="K93" s="224" t="str">
        <f t="shared" si="11"/>
        <v/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20.25" thickBot="1">
      <c r="A94" s="66" t="str">
        <f>IF(ISNA(VLOOKUP($C94,BASEIS!$A$2:$G$475,3,FALSE))," ",VLOOKUP($C94,BASEIS!$A$2:$G$475,7,FALSE))</f>
        <v>http://www.csd.auth.gr/</v>
      </c>
      <c r="B94" s="61" t="str">
        <f t="shared" si="8"/>
        <v>i</v>
      </c>
      <c r="C94" s="72">
        <v>338</v>
      </c>
      <c r="D94" s="73" t="str">
        <f>IF(ISNA(VLOOKUP($C94,BASEIS!$A$2:$E$475,3,FALSE))," ",VLOOKUP($C94,BASEIS!$A$2:$E$475,3,FALSE))</f>
        <v>ΠΛΗΡΟΦΟΡΙΚΗΣ (ΘΕΣΣΑΛΟΝΙΚΗ)</v>
      </c>
      <c r="E94" s="74" t="str">
        <f>IF(ISNA(VLOOKUP($C94,BASEIS!$A$2:$E$475,2,FALSE))," ",VLOOKUP($C94,BASEIS!$A$2:$E$475,2,FALSE))</f>
        <v>ΑΡΙΣΤΟΤΕΛΕΙΟ ΠΑΝΕΠΙΣΤΗΜΙΟ ΘΕΣΣΑΛΟΝΙΚΗΣ</v>
      </c>
      <c r="F94" s="75">
        <f>IF(ISNA(VLOOKUP($C94,BASEIS!$A$2:$E$475,4,FALSE))," ",VLOOKUP($C94,BASEIS!$A$2:$E$475,4,FALSE))</f>
        <v>16039</v>
      </c>
      <c r="G94" s="245">
        <f>IF(ISNA(VLOOKUP($C94,BASEIS!$A$2:$E$475,5,FALSE))," ",VLOOKUP($C94,BASEIS!$A$2:$E$475,5,FALSE))</f>
        <v>15793</v>
      </c>
      <c r="H94" s="64"/>
      <c r="I94" s="71">
        <f t="shared" si="9"/>
        <v>-2812.9999999999982</v>
      </c>
      <c r="J94" s="172">
        <f t="shared" si="10"/>
        <v>2</v>
      </c>
      <c r="K94" s="224" t="str">
        <f t="shared" si="11"/>
        <v/>
      </c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20.25" thickBot="1">
      <c r="A95" s="66" t="str">
        <f>IF(ISNA(VLOOKUP($C95,BASEIS!$A$2:$G$475,3,FALSE))," ",VLOOKUP($C95,BASEIS!$A$2:$G$475,7,FALSE))</f>
        <v>http://www.loxri.aueb.gr/</v>
      </c>
      <c r="B95" s="61" t="str">
        <f t="shared" si="8"/>
        <v>i</v>
      </c>
      <c r="C95" s="72">
        <v>347</v>
      </c>
      <c r="D95" s="73" t="str">
        <f>IF(ISNA(VLOOKUP($C95,BASEIS!$A$2:$E$475,3,FALSE))," ",VLOOKUP($C95,BASEIS!$A$2:$E$475,3,FALSE))</f>
        <v>ΛΟΓΙΣΤΙΚΗΣ ΚΑΙ ΧΡΗΜΑΤΟΟΙΚΟΝΟΜΙΚΗΣ (ΑΘΗΝΑ)</v>
      </c>
      <c r="E95" s="74" t="str">
        <f>IF(ISNA(VLOOKUP($C95,BASEIS!$A$2:$E$475,2,FALSE))," ",VLOOKUP($C95,BASEIS!$A$2:$E$475,2,FALSE))</f>
        <v>ΟΙΚΟΝΟΜΙΚΟ ΠΑΝΕΠΙΣΤΗΜΙΟ ΑΘΗΝΩΝ</v>
      </c>
      <c r="F95" s="75">
        <f>IF(ISNA(VLOOKUP($C95,BASEIS!$A$2:$E$475,4,FALSE))," ",VLOOKUP($C95,BASEIS!$A$2:$E$475,4,FALSE))</f>
        <v>16863</v>
      </c>
      <c r="G95" s="245">
        <f>IF(ISNA(VLOOKUP($C95,BASEIS!$A$2:$E$475,5,FALSE))," ",VLOOKUP($C95,BASEIS!$A$2:$E$475,5,FALSE))</f>
        <v>15955</v>
      </c>
      <c r="H95" s="64"/>
      <c r="I95" s="71">
        <f t="shared" si="9"/>
        <v>-2974.9999999999982</v>
      </c>
      <c r="J95" s="172">
        <f t="shared" si="10"/>
        <v>2</v>
      </c>
      <c r="K95" s="224" t="str">
        <f t="shared" si="11"/>
        <v/>
      </c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20.25" thickBot="1">
      <c r="A96" s="66" t="str">
        <f>IF(ISNA(VLOOKUP($C96,BASEIS!$A$2:$G$475,3,FALSE))," ",VLOOKUP($C96,BASEIS!$A$2:$G$475,7,FALSE))</f>
        <v>http://www.di.uoa.gr/</v>
      </c>
      <c r="B96" s="61" t="str">
        <f t="shared" si="8"/>
        <v>i</v>
      </c>
      <c r="C96" s="72">
        <v>330</v>
      </c>
      <c r="D96" s="73" t="str">
        <f>IF(ISNA(VLOOKUP($C96,BASEIS!$A$2:$E$475,3,FALSE))," ",VLOOKUP($C96,BASEIS!$A$2:$E$475,3,FALSE))</f>
        <v>ΠΛΗΡΟΦΟΡΙΚΗΣ ΚΑΙ ΤΗΛΕΠΙΚΟΙΝΩΝΙΩΝ (ΑΘΗΝΑ)</v>
      </c>
      <c r="E96" s="74" t="str">
        <f>IF(ISNA(VLOOKUP($C96,BASEIS!$A$2:$E$475,2,FALSE))," ",VLOOKUP($C96,BASEIS!$A$2:$E$475,2,FALSE))</f>
        <v>ΕΘΝΙΚΟ &amp; ΚΑΠΟΔΙΣΤΡΙΑΚΟ ΠΑΝΕΠΙΣΤΗΜΙΟ ΑΘΗΝΩΝ</v>
      </c>
      <c r="F96" s="75">
        <f>IF(ISNA(VLOOKUP($C96,BASEIS!$A$2:$E$475,4,FALSE))," ",VLOOKUP($C96,BASEIS!$A$2:$E$475,4,FALSE))</f>
        <v>16919</v>
      </c>
      <c r="G96" s="245">
        <f>IF(ISNA(VLOOKUP($C96,BASEIS!$A$2:$E$475,5,FALSE))," ",VLOOKUP($C96,BASEIS!$A$2:$E$475,5,FALSE))</f>
        <v>16509</v>
      </c>
      <c r="H96" s="64"/>
      <c r="I96" s="71">
        <f t="shared" si="9"/>
        <v>-3528.9999999999982</v>
      </c>
      <c r="J96" s="172">
        <f t="shared" si="10"/>
        <v>2</v>
      </c>
      <c r="K96" s="224" t="str">
        <f t="shared" si="11"/>
        <v/>
      </c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9.5">
      <c r="A97" s="66" t="str">
        <f>IF(ISNA(VLOOKUP($C97,BASEIS!$A$2:$G$475,3,FALSE))," ",VLOOKUP($C97,BASEIS!$A$2:$G$475,7,FALSE))</f>
        <v>http://www.dmst.aueb.gr/index.php/el/</v>
      </c>
      <c r="B97" s="61" t="str">
        <f t="shared" si="8"/>
        <v>i</v>
      </c>
      <c r="C97" s="72">
        <v>240</v>
      </c>
      <c r="D97" s="73" t="str">
        <f>IF(ISNA(VLOOKUP($C97,BASEIS!$A$2:$E$475,3,FALSE))," ",VLOOKUP($C97,BASEIS!$A$2:$E$475,3,FALSE))</f>
        <v>ΔΙΟΙΚΗΤΙΚΗΣ ΕΠΙΣΤΗΜΗΣ ΚΑΙ ΤΕΧΝΟΛΟΓΙΑΣ (ΑΘΗΝΑ)</v>
      </c>
      <c r="E97" s="74" t="str">
        <f>IF(ISNA(VLOOKUP($C97,BASEIS!$A$2:$E$475,2,FALSE))," ",VLOOKUP($C97,BASEIS!$A$2:$E$475,2,FALSE))</f>
        <v>ΟΙΚΟΝΟΜΙΚΟ ΠΑΝΕΠΙΣΤΗΜΙΟ ΑΘΗΝΩΝ</v>
      </c>
      <c r="F97" s="75">
        <f>IF(ISNA(VLOOKUP($C97,BASEIS!$A$2:$E$475,4,FALSE))," ",VLOOKUP($C97,BASEIS!$A$2:$E$475,4,FALSE))</f>
        <v>17041</v>
      </c>
      <c r="G97" s="245">
        <f>IF(ISNA(VLOOKUP($C97,BASEIS!$A$2:$E$475,5,FALSE))," ",VLOOKUP($C97,BASEIS!$A$2:$E$475,5,FALSE))</f>
        <v>16883</v>
      </c>
      <c r="H97" s="64"/>
      <c r="I97" s="71">
        <f t="shared" si="9"/>
        <v>-3902.9999999999982</v>
      </c>
      <c r="J97" s="172">
        <f t="shared" si="10"/>
        <v>2</v>
      </c>
      <c r="K97" s="224" t="str">
        <f t="shared" si="11"/>
        <v/>
      </c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30" customHeight="1" thickBot="1">
      <c r="A98" s="66" t="str">
        <f>IF(ISNA(VLOOKUP($C98,BASEIS!$A$2:$G$475,3,FALSE))," ",VLOOKUP($C98,BASEIS!$A$2:$G$475,7,FALSE))</f>
        <v xml:space="preserve"> </v>
      </c>
      <c r="B98" s="61"/>
      <c r="C98" s="303" t="str">
        <f>C$20</f>
        <v xml:space="preserve">ΚΩΔ </v>
      </c>
      <c r="D98" s="304" t="s">
        <v>409</v>
      </c>
      <c r="E98" s="304" t="str">
        <f>E$20</f>
        <v xml:space="preserve">ΙΔΡΥΜΑ </v>
      </c>
      <c r="F98" s="304" t="str">
        <f>F$20</f>
        <v>ΒΑΣΕΙΣ 2016</v>
      </c>
      <c r="G98" s="304" t="str">
        <f>G$20</f>
        <v>ΒΑΣΕΙΣ 2017</v>
      </c>
      <c r="H98" s="64"/>
      <c r="I98" s="77">
        <f>$F$2+YPOLOGISMOS_MORIA!$I$32</f>
        <v>12980.000000000002</v>
      </c>
      <c r="J98" s="178"/>
      <c r="K98" s="224" t="str">
        <f t="shared" ref="K98:K103" si="12">IF(G98=0,"ΝΕΑ ΣΧΟΛΗ","")</f>
        <v/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20.25" thickBot="1">
      <c r="A99" s="66" t="str">
        <f>IF(ISNA(VLOOKUP($C99,BASEIS!$A$2:$G$475,3,FALSE))," ",VLOOKUP($C99,BASEIS!$A$2:$G$475,7,FALSE))</f>
        <v>http://www.uom.gr/index.php?tmima=4&amp;categorymenu=2</v>
      </c>
      <c r="B99" s="61" t="str">
        <f>HYPERLINK(A99,"i")</f>
        <v>i</v>
      </c>
      <c r="C99" s="274">
        <v>161</v>
      </c>
      <c r="D99" s="275" t="str">
        <f>IF(ISNA(VLOOKUP($C99,BASEIS!$A$2:$E$475,3,FALSE))," ",VLOOKUP($C99,BASEIS!$A$2:$E$475,3,FALSE))</f>
        <v>ΔΙΕΘΝΩΝ ΚΑΙ ΕΥΡΩΠΑΪΚΩΝ ΣΠΟΥΔΩΝ (ΘΕΣΣΑΛΟΝΙΚΗ)</v>
      </c>
      <c r="E99" s="276" t="str">
        <f>IF(ISNA(VLOOKUP($C99,BASEIS!$A$2:$E$475,2,FALSE))," ",VLOOKUP($C99,BASEIS!$A$2:$E$475,2,FALSE))</f>
        <v>ΠΑΝΕΠΙΣΤΗΜΙΟ ΜΑΚΕΔΟΝΙΑΣ</v>
      </c>
      <c r="F99" s="277">
        <f>IF(ISNA(VLOOKUP($C99,BASEIS!$A$2:$E$475,4,FALSE))," ",VLOOKUP($C99,BASEIS!$A$2:$E$475,4,FALSE))</f>
        <v>14066</v>
      </c>
      <c r="G99" s="278">
        <f>IF(ISNA(VLOOKUP($C99,BASEIS!$A$2:$E$475,5,FALSE))," ",VLOOKUP($C99,BASEIS!$A$2:$E$475,5,FALSE))</f>
        <v>12878</v>
      </c>
      <c r="H99" s="64"/>
      <c r="I99" s="71">
        <f>$I$98-G99</f>
        <v>102.00000000000182</v>
      </c>
      <c r="J99" s="172">
        <f>IF(YPOLOGISMOS_MORIA!$I$32&gt;0,IF(I99&gt;=0,1,2),0)</f>
        <v>0</v>
      </c>
      <c r="K99" s="224" t="str">
        <f t="shared" si="12"/>
        <v/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20.25" thickBot="1">
      <c r="A100" s="66" t="str">
        <f>IF(ISNA(VLOOKUP($C100,BASEIS!$A$2:$G$475,3,FALSE))," ",VLOOKUP($C100,BASEIS!$A$2:$G$475,7,FALSE))</f>
        <v>http://www.maritime-studies.gr/</v>
      </c>
      <c r="B100" s="61" t="str">
        <f>HYPERLINK(A100,"i")</f>
        <v>i</v>
      </c>
      <c r="C100" s="72">
        <v>157</v>
      </c>
      <c r="D100" s="73" t="str">
        <f>IF(ISNA(VLOOKUP($C100,BASEIS!$A$2:$E$475,3,FALSE))," ",VLOOKUP($C100,BASEIS!$A$2:$E$475,3,FALSE))</f>
        <v>ΝΑΥΤΙΛΙΑΚΩΝ ΣΠΟΥΔΩΝ (ΠΕΙΡΑΙΑΣ)</v>
      </c>
      <c r="E100" s="74" t="str">
        <f>IF(ISNA(VLOOKUP($C100,BASEIS!$A$2:$E$475,2,FALSE))," ",VLOOKUP($C100,BASEIS!$A$2:$E$475,2,FALSE))</f>
        <v>ΠΑΝΕΠΙΣΤΗΜΙΟ ΠΕΙΡΑΙΩΣ</v>
      </c>
      <c r="F100" s="75">
        <f>IF(ISNA(VLOOKUP($C100,BASEIS!$A$2:$E$475,4,FALSE))," ",VLOOKUP($C100,BASEIS!$A$2:$E$475,4,FALSE))</f>
        <v>16086</v>
      </c>
      <c r="G100" s="245">
        <f>IF(ISNA(VLOOKUP($C100,BASEIS!$A$2:$E$475,5,FALSE))," ",VLOOKUP($C100,BASEIS!$A$2:$E$475,5,FALSE))</f>
        <v>15133</v>
      </c>
      <c r="H100" s="64"/>
      <c r="I100" s="71">
        <f>$F$2+YPOLOGISMOS_MORIA!I33-G100</f>
        <v>-2152.9999999999982</v>
      </c>
      <c r="J100" s="172">
        <f>IF(YPOLOGISMOS_MORIA!$I$33&gt;0,IF(I100&gt;=0,1,2),0)</f>
        <v>0</v>
      </c>
      <c r="K100" s="224" t="str">
        <f t="shared" si="12"/>
        <v/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26.25" customHeight="1" thickBot="1">
      <c r="A101" s="66" t="str">
        <f>IF(ISNA(VLOOKUP($C101,BASEIS!$A$2:$G$475,3,FALSE))," ",VLOOKUP($C101,BASEIS!$A$2:$G$475,7,FALSE))</f>
        <v>http://deps.panteion.gr/index.php/el/</v>
      </c>
      <c r="B101" s="61" t="str">
        <f>HYPERLINK(A101,"i")</f>
        <v>i</v>
      </c>
      <c r="C101" s="72">
        <v>179</v>
      </c>
      <c r="D101" s="73" t="str">
        <f>IF(ISNA(VLOOKUP($C101,BASEIS!$A$2:$E$475,3,FALSE))," ",VLOOKUP($C101,BASEIS!$A$2:$E$475,3,FALSE))</f>
        <v>ΔΙΕΘΝΩΝ ΚΑΙ ΕΥΡΩΠΑΪΚΩΝ ΣΠΟΥΔΩΝ (ΠΕΙΡΑΙΑΣ)</v>
      </c>
      <c r="E101" s="74" t="str">
        <f>IF(ISNA(VLOOKUP($C101,BASEIS!$A$2:$E$475,2,FALSE))," ",VLOOKUP($C101,BASEIS!$A$2:$E$475,2,FALSE))</f>
        <v>ΠΑΝΤΕΙΟ ΠΑΝΕΠΙΣΤΗΜΙΟ ΚΟΙΝΩΝΙΚΩΝ ΚΑΙ ΠΟΛΙΤΙΚΩΝ ΕΠΙΣΤΗΜΩΝ</v>
      </c>
      <c r="F101" s="75">
        <f>IF(ISNA(VLOOKUP($C101,BASEIS!$A$2:$E$475,4,FALSE))," ",VLOOKUP($C101,BASEIS!$A$2:$E$475,4,FALSE))</f>
        <v>17587</v>
      </c>
      <c r="G101" s="245">
        <f>IF(ISNA(VLOOKUP($C101,BASEIS!$A$2:$E$475,5,FALSE))," ",VLOOKUP($C101,BASEIS!$A$2:$E$475,5,FALSE))</f>
        <v>17878</v>
      </c>
      <c r="H101" s="64"/>
      <c r="I101" s="71">
        <f>$I$98-G101</f>
        <v>-4897.9999999999982</v>
      </c>
      <c r="J101" s="172">
        <f>IF(YPOLOGISMOS_MORIA!$I$32&gt;0,IF(I101&gt;=0,1,2),0)</f>
        <v>0</v>
      </c>
      <c r="K101" s="224" t="str">
        <f t="shared" si="12"/>
        <v/>
      </c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9.5">
      <c r="A102" s="66" t="str">
        <f>IF(ISNA(VLOOKUP($C102,BASEIS!$A$2:$G$475,3,FALSE))," ",VLOOKUP($C102,BASEIS!$A$2:$G$475,7,FALSE))</f>
        <v>http://www.unipi.gr/unipi/el/des-home.html</v>
      </c>
      <c r="B102" s="61" t="str">
        <f>HYPERLINK(A102,"i")</f>
        <v>i</v>
      </c>
      <c r="C102" s="72">
        <v>355</v>
      </c>
      <c r="D102" s="73" t="str">
        <f>IF(ISNA(VLOOKUP($C102,BASEIS!$A$2:$E$475,3,FALSE))," ",VLOOKUP($C102,BASEIS!$A$2:$E$475,3,FALSE))</f>
        <v>ΔΙΕΘΝΩΝ, ΕΥΡΩΠΑΪΚΩΝ ΚΑΙ ΠΕΡΙΦΕΡΕΙΑΚΩΝ ΣΠΟΥΔΩΝ (ΑΘΗΝΑ)</v>
      </c>
      <c r="E102" s="74" t="str">
        <f>IF(ISNA(VLOOKUP($C102,BASEIS!$A$2:$E$475,2,FALSE))," ",VLOOKUP($C102,BASEIS!$A$2:$E$475,2,FALSE))</f>
        <v>ΠΑΝΕΠΙΣΤΗΜΙΟ ΠΕΙΡΑΙΩΣ</v>
      </c>
      <c r="F102" s="75">
        <f>IF(ISNA(VLOOKUP($C102,BASEIS!$A$2:$E$475,4,FALSE))," ",VLOOKUP($C102,BASEIS!$A$2:$E$475,4,FALSE))</f>
        <v>17987</v>
      </c>
      <c r="G102" s="245">
        <f>IF(ISNA(VLOOKUP($C102,BASEIS!$A$2:$E$475,5,FALSE))," ",VLOOKUP($C102,BASEIS!$A$2:$E$475,5,FALSE))</f>
        <v>18255</v>
      </c>
      <c r="H102" s="64"/>
      <c r="I102" s="71">
        <f>$I$98-G102</f>
        <v>-5274.9999999999982</v>
      </c>
      <c r="J102" s="172">
        <f>IF(YPOLOGISMOS_MORIA!$I$32&gt;0,IF(I102&gt;=0,1,2),0)</f>
        <v>0</v>
      </c>
      <c r="K102" s="224" t="str">
        <f t="shared" si="12"/>
        <v/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30" customHeight="1" thickBot="1">
      <c r="A103" s="66" t="str">
        <f>IF(ISNA(VLOOKUP($C103,BASEIS!$A$2:$G$475,3,FALSE))," ",VLOOKUP($C103,BASEIS!$A$2:$G$475,7,FALSE))</f>
        <v xml:space="preserve"> </v>
      </c>
      <c r="B103" s="61"/>
      <c r="C103" s="301" t="str">
        <f>C$20</f>
        <v xml:space="preserve">ΚΩΔ </v>
      </c>
      <c r="D103" s="302" t="s">
        <v>415</v>
      </c>
      <c r="E103" s="302" t="str">
        <f>E$20</f>
        <v xml:space="preserve">ΙΔΡΥΜΑ </v>
      </c>
      <c r="F103" s="302" t="str">
        <f>F$20</f>
        <v>ΒΑΣΕΙΣ 2016</v>
      </c>
      <c r="G103" s="302" t="str">
        <f>G$20</f>
        <v>ΒΑΣΕΙΣ 2017</v>
      </c>
      <c r="H103" s="64"/>
      <c r="I103" s="77">
        <f>$F$2+YPOLOGISMOS_MORIA!$I$34</f>
        <v>12980.000000000002</v>
      </c>
      <c r="J103" s="178"/>
      <c r="K103" s="224" t="str">
        <f t="shared" si="12"/>
        <v/>
      </c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20.25" thickBot="1">
      <c r="A104" s="66" t="str">
        <f>IF(ISNA(VLOOKUP($C104,BASEIS!$A$2:$G$475,3,FALSE))," ",VLOOKUP($C104,BASEIS!$A$2:$G$475,7,FALSE))</f>
        <v>http://www.phyed.duth.gr/</v>
      </c>
      <c r="B104" s="61" t="str">
        <f>HYPERLINK(A104,"i")</f>
        <v>i</v>
      </c>
      <c r="C104" s="274">
        <v>404</v>
      </c>
      <c r="D104" s="275" t="str">
        <f>IF(ISNA(VLOOKUP($C104,BASEIS!$A$2:$E$475,3,FALSE))," ",VLOOKUP($C104,BASEIS!$A$2:$E$475,3,FALSE))</f>
        <v>ΕΠΙΣΤΗΜΗΣ ΦΥΣΙΚΗΣ ΑΓΩΓΗΣ ΚΑΙ ΑΘΛΗΤΙΣΜΟΥ (ΚΟΜΟΤΗΝΗ)</v>
      </c>
      <c r="E104" s="276" t="str">
        <f>IF(ISNA(VLOOKUP($C104,BASEIS!$A$2:$E$475,2,FALSE))," ",VLOOKUP($C104,BASEIS!$A$2:$E$475,2,FALSE))</f>
        <v>ΔΗΜΟΚΡΙΤΕΙΟ ΠΑΝΕΠΙΣΤΗΜΙΟ ΘΡΑΚΗΣ</v>
      </c>
      <c r="F104" s="277">
        <f>IF(ISNA(VLOOKUP($C104,BASEIS!$A$2:$E$475,4,FALSE))," ",VLOOKUP($C104,BASEIS!$A$2:$E$475,4,FALSE))</f>
        <v>15033</v>
      </c>
      <c r="G104" s="278">
        <f>IF(ISNA(VLOOKUP($C104,BASEIS!$A$2:$E$475,5,FALSE))," ",VLOOKUP($C104,BASEIS!$A$2:$E$475,5,FALSE))</f>
        <v>15096</v>
      </c>
      <c r="H104" s="64"/>
      <c r="I104" s="71">
        <f>$I$103-G104</f>
        <v>-2115.9999999999982</v>
      </c>
      <c r="J104" s="172">
        <f>IF(YPOLOGISMOS_MORIA!$I$34&gt;0,IF(I104&gt;=0,1,2),0)</f>
        <v>0</v>
      </c>
      <c r="K104" s="224" t="str">
        <f t="shared" ref="K104:K125" si="13">IF(G104=0,"ΝΕΑ ΣΧΟΛΗ","")</f>
        <v/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20.25" thickBot="1">
      <c r="A105" s="66" t="str">
        <f>IF(ISNA(VLOOKUP($C105,BASEIS!$A$2:$G$475,3,FALSE))," ",VLOOKUP($C105,BASEIS!$A$2:$G$475,7,FALSE))</f>
        <v>http://www.phed-sr.auth.gr/</v>
      </c>
      <c r="B105" s="61" t="str">
        <f>HYPERLINK(A105,"i")</f>
        <v>i</v>
      </c>
      <c r="C105" s="72">
        <v>402</v>
      </c>
      <c r="D105" s="73" t="str">
        <f>IF(ISNA(VLOOKUP($C105,BASEIS!$A$2:$E$475,3,FALSE))," ",VLOOKUP($C105,BASEIS!$A$2:$E$475,3,FALSE))</f>
        <v>ΕΠΙΣΤΗΜΗΣ ΦΥΣΙΚΗΣ ΑΓΩΓΗΣ ΚΑΙ ΑΘΛΗΤΙΣΜΟΥ (ΣΕΡΡΕΣ)</v>
      </c>
      <c r="E105" s="74" t="str">
        <f>IF(ISNA(VLOOKUP($C105,BASEIS!$A$2:$E$475,2,FALSE))," ",VLOOKUP($C105,BASEIS!$A$2:$E$475,2,FALSE))</f>
        <v>ΑΡΙΣΤΟΤΕΛΕΙΟ ΠΑΝΕΠΙΣΤΗΜΙΟ ΘΕΣΣΑΛΟΝΙΚΗΣ</v>
      </c>
      <c r="F105" s="75">
        <f>IF(ISNA(VLOOKUP($C105,BASEIS!$A$2:$E$475,4,FALSE))," ",VLOOKUP($C105,BASEIS!$A$2:$E$475,4,FALSE))</f>
        <v>15411</v>
      </c>
      <c r="G105" s="245">
        <f>IF(ISNA(VLOOKUP($C105,BASEIS!$A$2:$E$475,5,FALSE))," ",VLOOKUP($C105,BASEIS!$A$2:$E$475,5,FALSE))</f>
        <v>15505</v>
      </c>
      <c r="H105" s="64"/>
      <c r="I105" s="71">
        <f>$I$103-G105</f>
        <v>-2524.9999999999982</v>
      </c>
      <c r="J105" s="172">
        <f>IF(YPOLOGISMOS_MORIA!$I$34&gt;0,IF(I105&gt;=0,1,2),0)</f>
        <v>0</v>
      </c>
      <c r="K105" s="224" t="str">
        <f t="shared" si="13"/>
        <v/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20.25" thickBot="1">
      <c r="A106" s="66" t="str">
        <f>IF(ISNA(VLOOKUP($C106,BASEIS!$A$2:$G$475,3,FALSE))," ",VLOOKUP($C106,BASEIS!$A$2:$G$475,7,FALSE))</f>
        <v>http://www.pe.uth.gr/</v>
      </c>
      <c r="B106" s="61" t="str">
        <f>HYPERLINK(A106,"i")</f>
        <v>i</v>
      </c>
      <c r="C106" s="72">
        <v>405</v>
      </c>
      <c r="D106" s="73" t="str">
        <f>IF(ISNA(VLOOKUP($C106,BASEIS!$A$2:$E$475,3,FALSE))," ",VLOOKUP($C106,BASEIS!$A$2:$E$475,3,FALSE))</f>
        <v>ΕΠΙΣΤΗΜΗΣ ΦΥΣΙΚΗΣ ΑΓΩΓΗΣ ΚΑΙ ΑΘΛΗΤΙΣΜΟΥ (ΤΡΙΚΑΛΑ)</v>
      </c>
      <c r="E106" s="74" t="str">
        <f>IF(ISNA(VLOOKUP($C106,BASEIS!$A$2:$E$475,2,FALSE))," ",VLOOKUP($C106,BASEIS!$A$2:$E$475,2,FALSE))</f>
        <v>ΠΑΝΕΠΙΣΤΗΜΙΟ ΘΕΣΣΑΛΙΑΣ</v>
      </c>
      <c r="F106" s="75">
        <f>IF(ISNA(VLOOKUP($C106,BASEIS!$A$2:$E$475,4,FALSE))," ",VLOOKUP($C106,BASEIS!$A$2:$E$475,4,FALSE))</f>
        <v>15834</v>
      </c>
      <c r="G106" s="245">
        <f>IF(ISNA(VLOOKUP($C106,BASEIS!$A$2:$E$475,5,FALSE))," ",VLOOKUP($C106,BASEIS!$A$2:$E$475,5,FALSE))</f>
        <v>15882</v>
      </c>
      <c r="H106" s="64"/>
      <c r="I106" s="71">
        <f>$I$103-G106</f>
        <v>-2901.9999999999982</v>
      </c>
      <c r="J106" s="172">
        <f>IF(YPOLOGISMOS_MORIA!$I$34&gt;0,IF(I106&gt;=0,1,2),0)</f>
        <v>0</v>
      </c>
      <c r="K106" s="224" t="str">
        <f t="shared" si="13"/>
        <v/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20.25" thickBot="1">
      <c r="A107" s="66" t="str">
        <f>IF(ISNA(VLOOKUP($C107,BASEIS!$A$2:$G$475,3,FALSE))," ",VLOOKUP($C107,BASEIS!$A$2:$G$475,7,FALSE))</f>
        <v>http://www.phed.auth.gr/</v>
      </c>
      <c r="B107" s="61" t="str">
        <f>HYPERLINK(A107,"i")</f>
        <v>i</v>
      </c>
      <c r="C107" s="72">
        <v>403</v>
      </c>
      <c r="D107" s="73" t="str">
        <f>IF(ISNA(VLOOKUP($C107,BASEIS!$A$2:$E$475,3,FALSE))," ",VLOOKUP($C107,BASEIS!$A$2:$E$475,3,FALSE))</f>
        <v>ΕΠΙΣΤΗΜΗΣ ΦΥΣΙΚΗΣ ΑΓΩΓΗΣ ΚΑΙ ΑΘΛΗΤΙΣΜΟΥ (ΘΕΣΣΑΛΟΝΙΚΗ)</v>
      </c>
      <c r="E107" s="74" t="str">
        <f>IF(ISNA(VLOOKUP($C107,BASEIS!$A$2:$E$475,2,FALSE))," ",VLOOKUP($C107,BASEIS!$A$2:$E$475,2,FALSE))</f>
        <v>ΑΡΙΣΤΟΤΕΛΕΙΟ ΠΑΝΕΠΙΣΤΗΜΙΟ ΘΕΣΣΑΛΟΝΙΚΗΣ</v>
      </c>
      <c r="F107" s="75">
        <f>IF(ISNA(VLOOKUP($C107,BASEIS!$A$2:$E$475,4,FALSE))," ",VLOOKUP($C107,BASEIS!$A$2:$E$475,4,FALSE))</f>
        <v>17098</v>
      </c>
      <c r="G107" s="245">
        <f>IF(ISNA(VLOOKUP($C107,BASEIS!$A$2:$E$475,5,FALSE))," ",VLOOKUP($C107,BASEIS!$A$2:$E$475,5,FALSE))</f>
        <v>17166</v>
      </c>
      <c r="H107" s="64"/>
      <c r="I107" s="71">
        <f>$I$103-G107</f>
        <v>-4185.9999999999982</v>
      </c>
      <c r="J107" s="172">
        <f>IF(YPOLOGISMOS_MORIA!$I$34&gt;0,IF(I107&gt;=0,1,2),0)</f>
        <v>0</v>
      </c>
      <c r="K107" s="224" t="str">
        <f t="shared" si="13"/>
        <v/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9.5">
      <c r="A108" s="66" t="str">
        <f>IF(ISNA(VLOOKUP($C108,BASEIS!$A$2:$G$475,3,FALSE))," ",VLOOKUP($C108,BASEIS!$A$2:$G$475,7,FALSE))</f>
        <v>http://www.phed.uoa.gr/</v>
      </c>
      <c r="B108" s="61" t="str">
        <f>HYPERLINK(A108,"i")</f>
        <v>i</v>
      </c>
      <c r="C108" s="72">
        <v>401</v>
      </c>
      <c r="D108" s="73" t="str">
        <f>IF(ISNA(VLOOKUP($C108,BASEIS!$A$2:$E$475,3,FALSE))," ",VLOOKUP($C108,BASEIS!$A$2:$E$475,3,FALSE))</f>
        <v>ΕΠΙΣΤΗΜΗΣ ΦΥΣΙΚΗΣ ΑΓΩΓΗΣ ΚΑΙ ΑΘΛΗΤΙΣΜΟΥ (ΑΘΗΝΑ)</v>
      </c>
      <c r="E108" s="74" t="str">
        <f>IF(ISNA(VLOOKUP($C108,BASEIS!$A$2:$E$475,2,FALSE))," ",VLOOKUP($C108,BASEIS!$A$2:$E$475,2,FALSE))</f>
        <v>ΕΘΝΙΚΟ &amp; ΚΑΠΟΔΙΣΤΡΙΑΚΟ ΠΑΝΕΠΙΣΤΗΜΙΟ ΑΘΗΝΩΝ</v>
      </c>
      <c r="F108" s="75">
        <f>IF(ISNA(VLOOKUP($C108,BASEIS!$A$2:$E$475,4,FALSE))," ",VLOOKUP($C108,BASEIS!$A$2:$E$475,4,FALSE))</f>
        <v>17793</v>
      </c>
      <c r="G108" s="245">
        <f>IF(ISNA(VLOOKUP($C108,BASEIS!$A$2:$E$475,5,FALSE))," ",VLOOKUP($C108,BASEIS!$A$2:$E$475,5,FALSE))</f>
        <v>17793</v>
      </c>
      <c r="H108" s="64"/>
      <c r="I108" s="71">
        <f>$I$103-G108</f>
        <v>-4812.9999999999982</v>
      </c>
      <c r="J108" s="172">
        <f>IF(YPOLOGISMOS_MORIA!$I$34&gt;0,IF(I108&gt;=0,1,2),0)</f>
        <v>0</v>
      </c>
      <c r="K108" s="224" t="str">
        <f t="shared" si="13"/>
        <v/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30" customHeight="1" thickBot="1">
      <c r="A109" s="66" t="str">
        <f>IF(ISNA(VLOOKUP($C109,BASEIS!$A$2:$G$475,3,FALSE))," ",VLOOKUP($C109,BASEIS!$A$2:$G$475,7,FALSE))</f>
        <v xml:space="preserve"> </v>
      </c>
      <c r="B109" s="61"/>
      <c r="C109" s="301" t="str">
        <f>C$20</f>
        <v xml:space="preserve">ΚΩΔ </v>
      </c>
      <c r="D109" s="302" t="s">
        <v>416</v>
      </c>
      <c r="E109" s="302" t="str">
        <f>E$20</f>
        <v xml:space="preserve">ΙΔΡΥΜΑ </v>
      </c>
      <c r="F109" s="302" t="str">
        <f>F$20</f>
        <v>ΒΑΣΕΙΣ 2016</v>
      </c>
      <c r="G109" s="302" t="str">
        <f>G$20</f>
        <v>ΒΑΣΕΙΣ 2017</v>
      </c>
      <c r="H109" s="64"/>
      <c r="I109" s="77">
        <f>$F$2+YPOLOGISMOS_MORIA!$I$37</f>
        <v>12980.000000000002</v>
      </c>
      <c r="J109" s="178"/>
      <c r="K109" s="224" t="str">
        <f t="shared" si="13"/>
        <v/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20.25" thickBot="1">
      <c r="A110" s="66" t="str">
        <f>IF(ISNA(VLOOKUP($C110,BASEIS!$A$2:$G$475,3,FALSE))," ",VLOOKUP($C110,BASEIS!$A$2:$G$475,7,FALSE))</f>
        <v>http://www.ionio.gr/depts/music</v>
      </c>
      <c r="B110" s="61" t="str">
        <f>HYPERLINK(A110,"i")</f>
        <v>i</v>
      </c>
      <c r="C110" s="274">
        <v>407</v>
      </c>
      <c r="D110" s="275" t="str">
        <f>IF(ISNA(VLOOKUP($C110,BASEIS!$A$2:$E$475,3,FALSE))," ",VLOOKUP($C110,BASEIS!$A$2:$E$475,3,FALSE))</f>
        <v>ΜΟΥΣΙΚΩΝ ΣΠΟΥΔΩΝ (ΚΕΡΚΥΡΑ)</v>
      </c>
      <c r="E110" s="276" t="str">
        <f>IF(ISNA(VLOOKUP($C110,BASEIS!$A$2:$E$475,2,FALSE))," ",VLOOKUP($C110,BASEIS!$A$2:$E$475,2,FALSE))</f>
        <v>ΙΟΝΙΟ ΠΑΝΕΠΙΣΤΗΜΙΟ</v>
      </c>
      <c r="F110" s="277">
        <f>IF(ISNA(VLOOKUP($C110,BASEIS!$A$2:$E$475,4,FALSE))," ",VLOOKUP($C110,BASEIS!$A$2:$E$475,4,FALSE))</f>
        <v>11605</v>
      </c>
      <c r="G110" s="278">
        <f>IF(ISNA(VLOOKUP($C110,BASEIS!$A$2:$E$475,5,FALSE))," ",VLOOKUP($C110,BASEIS!$A$2:$E$475,5,FALSE))</f>
        <v>10524</v>
      </c>
      <c r="H110" s="64"/>
      <c r="I110" s="71">
        <f>$I$109-G110</f>
        <v>2456.0000000000018</v>
      </c>
      <c r="J110" s="172">
        <f>IF(YPOLOGISMOS_MORIA!$I$37&gt;0,IF(I110&gt;=0,1,2),0)</f>
        <v>0</v>
      </c>
      <c r="K110" s="224" t="str">
        <f t="shared" si="13"/>
        <v/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20.25" thickBot="1">
      <c r="A111" s="66" t="str">
        <f>IF(ISNA(VLOOKUP($C111,BASEIS!$A$2:$G$475,3,FALSE))," ",VLOOKUP($C111,BASEIS!$A$2:$G$475,7,FALSE))</f>
        <v>http://www.music.uoa.gr/</v>
      </c>
      <c r="B111" s="61" t="str">
        <f>HYPERLINK(A111,"i")</f>
        <v>i</v>
      </c>
      <c r="C111" s="72">
        <v>408</v>
      </c>
      <c r="D111" s="73" t="str">
        <f>IF(ISNA(VLOOKUP($C111,BASEIS!$A$2:$E$475,3,FALSE))," ",VLOOKUP($C111,BASEIS!$A$2:$E$475,3,FALSE))</f>
        <v>ΜΟΥΣΙΚΩΝ ΣΠΟΥΔΩΝ (ΑΘΗΝΑ)</v>
      </c>
      <c r="E111" s="74" t="str">
        <f>IF(ISNA(VLOOKUP($C111,BASEIS!$A$2:$E$475,2,FALSE))," ",VLOOKUP($C111,BASEIS!$A$2:$E$475,2,FALSE))</f>
        <v>ΕΘΝΙΚΟ &amp; ΚΑΠΟΔΙΣΤΡΙΑΚΟ ΠΑΝΕΠΙΣΤΗΜΙΟ ΑΘΗΝΩΝ</v>
      </c>
      <c r="F111" s="75">
        <f>IF(ISNA(VLOOKUP($C111,BASEIS!$A$2:$E$475,4,FALSE))," ",VLOOKUP($C111,BASEIS!$A$2:$E$475,4,FALSE))</f>
        <v>13352</v>
      </c>
      <c r="G111" s="245">
        <f>IF(ISNA(VLOOKUP($C111,BASEIS!$A$2:$E$475,5,FALSE))," ",VLOOKUP($C111,BASEIS!$A$2:$E$475,5,FALSE))</f>
        <v>11881</v>
      </c>
      <c r="H111" s="64"/>
      <c r="I111" s="71">
        <f>$I$109-G111</f>
        <v>1099.0000000000018</v>
      </c>
      <c r="J111" s="172">
        <f>IF(YPOLOGISMOS_MORIA!$I$37&gt;0,IF(I111&gt;=0,1,2),0)</f>
        <v>0</v>
      </c>
      <c r="K111" s="224" t="str">
        <f t="shared" si="13"/>
        <v/>
      </c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20.25" thickBot="1">
      <c r="A112" s="66" t="str">
        <f>IF(ISNA(VLOOKUP($C112,BASEIS!$A$2:$G$475,3,FALSE))," ",VLOOKUP($C112,BASEIS!$A$2:$G$475,7,FALSE))</f>
        <v>http://www.mus.auth.gr/cms/index.php</v>
      </c>
      <c r="B112" s="61" t="str">
        <f>HYPERLINK(A112,"i")</f>
        <v>i</v>
      </c>
      <c r="C112" s="72">
        <v>406</v>
      </c>
      <c r="D112" s="73" t="str">
        <f>IF(ISNA(VLOOKUP($C112,BASEIS!$A$2:$E$475,3,FALSE))," ",VLOOKUP($C112,BASEIS!$A$2:$E$475,3,FALSE))</f>
        <v>ΜΟΥΣΙΚΩΝ ΣΠΟΥΔΩΝ (ΘΕΣΣΑΛΟΝΙΚΗ)</v>
      </c>
      <c r="E112" s="74" t="str">
        <f>IF(ISNA(VLOOKUP($C112,BASEIS!$A$2:$E$475,2,FALSE))," ",VLOOKUP($C112,BASEIS!$A$2:$E$475,2,FALSE))</f>
        <v>ΑΡΙΣΤΟΤΕΛΕΙΟ ΠΑΝΕΠΙΣΤΗΜΙΟ ΘΕΣΣΑΛΟΝΙΚΗΣ</v>
      </c>
      <c r="F112" s="75">
        <f>IF(ISNA(VLOOKUP($C112,BASEIS!$A$2:$E$475,4,FALSE))," ",VLOOKUP($C112,BASEIS!$A$2:$E$475,4,FALSE))</f>
        <v>13608</v>
      </c>
      <c r="G112" s="245">
        <f>IF(ISNA(VLOOKUP($C112,BASEIS!$A$2:$E$475,5,FALSE))," ",VLOOKUP($C112,BASEIS!$A$2:$E$475,5,FALSE))</f>
        <v>12575</v>
      </c>
      <c r="H112" s="64"/>
      <c r="I112" s="71">
        <f>$I$109-G112</f>
        <v>405.00000000000182</v>
      </c>
      <c r="J112" s="172">
        <f>IF(YPOLOGISMOS_MORIA!$I$37&gt;0,IF(I112&gt;=0,1,2),0)</f>
        <v>0</v>
      </c>
      <c r="K112" s="224" t="str">
        <f t="shared" si="13"/>
        <v/>
      </c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9.5">
      <c r="A113" s="66" t="str">
        <f>IF(ISNA(VLOOKUP($C113,BASEIS!$A$2:$G$475,3,FALSE))," ",VLOOKUP($C113,BASEIS!$A$2:$G$475,7,FALSE))</f>
        <v>http://www.uom.gr/index.php?tmima=9&amp;categorymenu=2</v>
      </c>
      <c r="B113" s="61" t="str">
        <f>HYPERLINK(A113,"i")</f>
        <v>i</v>
      </c>
      <c r="C113" s="72">
        <v>409</v>
      </c>
      <c r="D113" s="73" t="str">
        <f>IF(ISNA(VLOOKUP($C113,BASEIS!$A$2:$E$475,3,FALSE))," ",VLOOKUP($C113,BASEIS!$A$2:$E$475,3,FALSE))</f>
        <v>ΜΟΥΣΙΚΗΣ ΕΠΙΣΤΗΜΗΣ ΚΑΙ ΤΕΧΝΗΣ (ΘΕΣΣΑΛΟΝΙΚΗ)</v>
      </c>
      <c r="E113" s="74" t="str">
        <f>IF(ISNA(VLOOKUP($C113,BASEIS!$A$2:$E$475,2,FALSE))," ",VLOOKUP($C113,BASEIS!$A$2:$E$475,2,FALSE))</f>
        <v>ΠΑΝΕΠΙΣΤΗΜΙΟ ΜΑΚΕΔΟΝΙΑΣ</v>
      </c>
      <c r="F113" s="75">
        <f>IF(ISNA(VLOOKUP($C113,BASEIS!$A$2:$E$475,4,FALSE))," ",VLOOKUP($C113,BASEIS!$A$2:$E$475,4,FALSE))</f>
        <v>15750</v>
      </c>
      <c r="G113" s="245">
        <f>IF(ISNA(VLOOKUP($C113,BASEIS!$A$2:$E$475,5,FALSE))," ",VLOOKUP($C113,BASEIS!$A$2:$E$475,5,FALSE))</f>
        <v>15126</v>
      </c>
      <c r="H113" s="64"/>
      <c r="I113" s="71">
        <f>$I$109-G113</f>
        <v>-2145.9999999999982</v>
      </c>
      <c r="J113" s="172">
        <f>IF(YPOLOGISMOS_MORIA!$I$37&gt;0,IF(I113&gt;=0,1,2),0)</f>
        <v>0</v>
      </c>
      <c r="K113" s="224" t="str">
        <f t="shared" si="13"/>
        <v/>
      </c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30" customHeight="1" thickBot="1">
      <c r="A114" s="66" t="str">
        <f>IF(ISNA(VLOOKUP($C114,BASEIS!$A$2:$G$475,3,FALSE))," ",VLOOKUP($C114,BASEIS!$A$2:$G$475,7,FALSE))</f>
        <v xml:space="preserve"> </v>
      </c>
      <c r="B114" s="61"/>
      <c r="C114" s="301" t="str">
        <f>C$20</f>
        <v xml:space="preserve">ΚΩΔ </v>
      </c>
      <c r="D114" s="302" t="s">
        <v>328</v>
      </c>
      <c r="E114" s="302" t="str">
        <f>E$20</f>
        <v xml:space="preserve">ΙΔΡΥΜΑ </v>
      </c>
      <c r="F114" s="302" t="str">
        <f>F$20</f>
        <v>ΒΑΣΕΙΣ 2016</v>
      </c>
      <c r="G114" s="302" t="str">
        <f>G$20</f>
        <v>ΒΑΣΕΙΣ 2017</v>
      </c>
      <c r="H114" s="64"/>
      <c r="I114" s="64"/>
      <c r="J114" s="178"/>
      <c r="K114" s="224" t="str">
        <f t="shared" si="13"/>
        <v/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9.5">
      <c r="A115" s="66" t="str">
        <f>IF(ISNA(VLOOKUP($C115,BASEIS!$A$2:$G$475,3,FALSE))," ",VLOOKUP($C115,BASEIS!$A$2:$G$475,7,FALSE))</f>
        <v>http://ssas.army.gr/</v>
      </c>
      <c r="B115" s="61" t="str">
        <f>HYPERLINK(A115,"i")</f>
        <v>i</v>
      </c>
      <c r="C115" s="274">
        <v>867</v>
      </c>
      <c r="D115" s="275" t="str">
        <f>IF(ISNA(VLOOKUP($C115,BASEIS!$A$2:$E$475,3,FALSE))," ",VLOOKUP($C115,BASEIS!$A$2:$E$475,3,FALSE))</f>
        <v>ΟΙΚΟΝΟΜΙΚΟ (ΣΣΑΣ) ΘΕΣ/ΝΙΚΗ</v>
      </c>
      <c r="E115" s="276" t="str">
        <f>IF(ISNA(VLOOKUP($C115,BASEIS!$A$2:$E$475,2,FALSE))," ",VLOOKUP($C115,BASEIS!$A$2:$E$475,2,FALSE))</f>
        <v>ΣΤΡΑΤΙΩΤΙΚΗ ΣΧΟΛΗ ΑΞΙΩΜΑΤΙΚΩΝ ΣΩΜΑΤΩΝ</v>
      </c>
      <c r="F115" s="277">
        <f>IF(ISNA(VLOOKUP($C115,BASEIS!$A$2:$E$475,4,FALSE))," ",VLOOKUP($C115,BASEIS!$A$2:$E$475,4,FALSE))</f>
        <v>18326</v>
      </c>
      <c r="G115" s="278">
        <f>IF(ISNA(VLOOKUP($C115,BASEIS!$A$2:$E$475,5,FALSE))," ",VLOOKUP($C115,BASEIS!$A$2:$E$475,5,FALSE))</f>
        <v>17568</v>
      </c>
      <c r="H115" s="64"/>
      <c r="I115" s="71">
        <f>$F$2-G115</f>
        <v>-4587.9999999999982</v>
      </c>
      <c r="J115" s="172">
        <f>IF(I115&gt;=0,1,2)</f>
        <v>2</v>
      </c>
      <c r="K115" s="224" t="str">
        <f t="shared" si="13"/>
        <v/>
      </c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30" customHeight="1" thickBot="1">
      <c r="A116" s="66" t="str">
        <f>IF(ISNA(VLOOKUP($C116,BASEIS!$A$2:$G$475,3,FALSE))," ",VLOOKUP($C116,BASEIS!$A$2:$G$475,7,FALSE))</f>
        <v xml:space="preserve"> </v>
      </c>
      <c r="B116" s="61"/>
      <c r="C116" s="301" t="str">
        <f>C$20</f>
        <v xml:space="preserve">ΚΩΔ </v>
      </c>
      <c r="D116" s="302" t="s">
        <v>342</v>
      </c>
      <c r="E116" s="302" t="str">
        <f>E$20</f>
        <v xml:space="preserve">ΙΔΡΥΜΑ </v>
      </c>
      <c r="F116" s="302" t="str">
        <f>F$20</f>
        <v>ΒΑΣΕΙΣ 2016</v>
      </c>
      <c r="G116" s="302" t="str">
        <f>G$20</f>
        <v>ΒΑΣΕΙΣ 2017</v>
      </c>
      <c r="H116" s="64"/>
      <c r="I116" s="64"/>
      <c r="J116" s="178"/>
      <c r="K116" s="224" t="str">
        <f t="shared" si="13"/>
        <v/>
      </c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20.25" thickBot="1">
      <c r="A117" s="66" t="str">
        <f>IF(ISNA(VLOOKUP($C117,BASEIS!$A$2:$G$475,3,FALSE))," ",VLOOKUP($C117,BASEIS!$A$2:$G$475,7,FALSE))</f>
        <v>https://www.yen.gr/</v>
      </c>
      <c r="B117" s="61" t="str">
        <f>HYPERLINK(A117,"i")</f>
        <v>i</v>
      </c>
      <c r="C117" s="274">
        <v>818</v>
      </c>
      <c r="D117" s="275" t="str">
        <f>IF(ISNA(VLOOKUP($C117,BASEIS!$A$2:$E$475,3,FALSE))," ",VLOOKUP($C117,BASEIS!$A$2:$E$475,3,FALSE))</f>
        <v>ΣΧΟΛΗ ΜΗΧΑΝΙΚΩΝ</v>
      </c>
      <c r="E117" s="276" t="str">
        <f>IF(ISNA(VLOOKUP($C117,BASEIS!$A$2:$E$475,2,FALSE))," ",VLOOKUP($C117,BASEIS!$A$2:$E$475,2,FALSE))</f>
        <v>ΑΚΑΔΗΜΙΕΣ ΕΜΠΟΡΙΚΟΥ ΝΑΥΤΙΚΟΥ</v>
      </c>
      <c r="F117" s="277">
        <f>IF(ISNA(VLOOKUP($C117,BASEIS!$A$2:$E$475,4,FALSE))," ",VLOOKUP($C117,BASEIS!$A$2:$E$475,4,FALSE))</f>
        <v>9524</v>
      </c>
      <c r="G117" s="278">
        <f>IF(ISNA(VLOOKUP($C117,BASEIS!$A$2:$E$475,5,FALSE))," ",VLOOKUP($C117,BASEIS!$A$2:$E$475,5,FALSE))</f>
        <v>8889</v>
      </c>
      <c r="H117" s="64"/>
      <c r="I117" s="71">
        <f>$F$2-G117</f>
        <v>4091.0000000000018</v>
      </c>
      <c r="J117" s="172">
        <f>IF(I117&gt;=0,1,2)</f>
        <v>1</v>
      </c>
      <c r="K117" s="224" t="str">
        <f t="shared" si="13"/>
        <v/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9.5">
      <c r="A118" s="66" t="str">
        <f>IF(ISNA(VLOOKUP($C118,BASEIS!$A$2:$G$475,3,FALSE))," ",VLOOKUP($C118,BASEIS!$A$2:$G$475,7,FALSE))</f>
        <v>https://www.yen.gr/</v>
      </c>
      <c r="B118" s="61" t="str">
        <f>HYPERLINK(A118,"i")</f>
        <v>i</v>
      </c>
      <c r="C118" s="72">
        <v>817</v>
      </c>
      <c r="D118" s="73" t="str">
        <f>IF(ISNA(VLOOKUP($C118,BASEIS!$A$2:$E$475,3,FALSE))," ",VLOOKUP($C118,BASEIS!$A$2:$E$475,3,FALSE))</f>
        <v>ΣΧΟΛΗ ΠΛΟΙΑΡΧΩΝ</v>
      </c>
      <c r="E118" s="74" t="str">
        <f>IF(ISNA(VLOOKUP($C118,BASEIS!$A$2:$E$475,2,FALSE))," ",VLOOKUP($C118,BASEIS!$A$2:$E$475,2,FALSE))</f>
        <v>ΑΚΑΔΗΜΙΕΣ ΕΜΠΟΡΙΚΟΥ ΝΑΥΤΙΚΟΥ</v>
      </c>
      <c r="F118" s="75">
        <f>IF(ISNA(VLOOKUP($C118,BASEIS!$A$2:$E$475,4,FALSE))," ",VLOOKUP($C118,BASEIS!$A$2:$E$475,4,FALSE))</f>
        <v>11036</v>
      </c>
      <c r="G118" s="245">
        <f>IF(ISNA(VLOOKUP($C118,BASEIS!$A$2:$E$475,5,FALSE))," ",VLOOKUP($C118,BASEIS!$A$2:$E$475,5,FALSE))</f>
        <v>10549</v>
      </c>
      <c r="H118" s="64"/>
      <c r="I118" s="71">
        <f>$F$2-G118</f>
        <v>2431.0000000000018</v>
      </c>
      <c r="J118" s="172">
        <f>IF(I118&gt;=0,1,2)</f>
        <v>1</v>
      </c>
      <c r="K118" s="224" t="str">
        <f t="shared" si="13"/>
        <v/>
      </c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30" customHeight="1" thickBot="1">
      <c r="A119" s="66" t="str">
        <f>IF(ISNA(VLOOKUP($C119,BASEIS!$A$2:$G$475,3,FALSE))," ",VLOOKUP($C119,BASEIS!$A$2:$G$475,7,FALSE))</f>
        <v xml:space="preserve"> </v>
      </c>
      <c r="B119" s="61"/>
      <c r="C119" s="301" t="str">
        <f>C$20</f>
        <v xml:space="preserve">ΚΩΔ </v>
      </c>
      <c r="D119" s="302" t="s">
        <v>333</v>
      </c>
      <c r="E119" s="302" t="str">
        <f>E$20</f>
        <v xml:space="preserve">ΙΔΡΥΜΑ </v>
      </c>
      <c r="F119" s="302" t="str">
        <f>F$20</f>
        <v>ΒΑΣΕΙΣ 2016</v>
      </c>
      <c r="G119" s="302" t="str">
        <f>G$20</f>
        <v>ΒΑΣΕΙΣ 2017</v>
      </c>
      <c r="H119" s="64"/>
      <c r="I119" s="64"/>
      <c r="J119" s="178"/>
      <c r="K119" s="224" t="str">
        <f t="shared" si="13"/>
        <v/>
      </c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20.25" thickBot="1">
      <c r="A120" s="66" t="str">
        <f>IF(ISNA(VLOOKUP($C120,BASEIS!$A$2:$G$475,3,FALSE))," ",VLOOKUP($C120,BASEIS!$A$2:$G$475,7,FALSE))</f>
        <v>http://www.astynomia.gr/index.php?option=ozo_content&amp;perform=view&amp;id=5075&amp;Itemid=52&amp;lang=&amp;lang=</v>
      </c>
      <c r="B120" s="61" t="str">
        <f>HYPERLINK(A120,"i")</f>
        <v>i</v>
      </c>
      <c r="C120" s="274">
        <v>870</v>
      </c>
      <c r="D120" s="275" t="str">
        <f>IF(ISNA(VLOOKUP($C120,BASEIS!$A$2:$E$475,3,FALSE))," ",VLOOKUP($C120,BASEIS!$A$2:$E$475,3,FALSE))</f>
        <v>ΑΣΤΥΦΥΛΑΚΩΝ</v>
      </c>
      <c r="E120" s="276" t="str">
        <f>IF(ISNA(VLOOKUP($C120,BASEIS!$A$2:$E$475,2,FALSE))," ",VLOOKUP($C120,BASEIS!$A$2:$E$475,2,FALSE))</f>
        <v>ΑΣΤΥΝΟΜΙΚΕΣ ΣΧΟΛΕΣ</v>
      </c>
      <c r="F120" s="277">
        <f>IF(ISNA(VLOOKUP($C120,BASEIS!$A$2:$E$475,4,FALSE))," ",VLOOKUP($C120,BASEIS!$A$2:$E$475,4,FALSE))</f>
        <v>16388</v>
      </c>
      <c r="G120" s="278">
        <f>IF(ISNA(VLOOKUP($C120,BASEIS!$A$2:$E$475,5,FALSE))," ",VLOOKUP($C120,BASEIS!$A$2:$E$475,5,FALSE))</f>
        <v>16301</v>
      </c>
      <c r="H120" s="64"/>
      <c r="I120" s="71">
        <f>$F$2-G120</f>
        <v>-3320.9999999999982</v>
      </c>
      <c r="J120" s="172">
        <f>IF(I120&gt;=0,1,2)</f>
        <v>2</v>
      </c>
      <c r="K120" s="224" t="str">
        <f t="shared" si="13"/>
        <v/>
      </c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9.5">
      <c r="A121" s="66" t="str">
        <f>IF(ISNA(VLOOKUP($C121,BASEIS!$A$2:$G$475,3,FALSE))," ",VLOOKUP($C121,BASEIS!$A$2:$G$475,7,FALSE))</f>
        <v>http://www.astynomia.gr/index.php?option=ozo_content&amp;perform=view&amp;id=5074&amp;Itemid=52&amp;lang=&amp;lang=</v>
      </c>
      <c r="B121" s="61" t="str">
        <f>HYPERLINK(A121,"i")</f>
        <v>i</v>
      </c>
      <c r="C121" s="72">
        <v>869</v>
      </c>
      <c r="D121" s="73" t="str">
        <f>IF(ISNA(VLOOKUP($C121,BASEIS!$A$2:$E$475,3,FALSE))," ",VLOOKUP($C121,BASEIS!$A$2:$E$475,3,FALSE))</f>
        <v>ΑΞΙΩΜΑΤΙΚΩΝ ΕΛΛΗΝΙΚΗΣ ΑΣΤΥΝΟΜΙΑΣ</v>
      </c>
      <c r="E121" s="74" t="str">
        <f>IF(ISNA(VLOOKUP($C121,BASEIS!$A$2:$E$475,2,FALSE))," ",VLOOKUP($C121,BASEIS!$A$2:$E$475,2,FALSE))</f>
        <v>ΑΣΤΥΝΟΜΙΚΕΣ ΣΧΟΛΕΣ</v>
      </c>
      <c r="F121" s="75">
        <f>IF(ISNA(VLOOKUP($C121,BASEIS!$A$2:$E$475,4,FALSE))," ",VLOOKUP($C121,BASEIS!$A$2:$E$475,4,FALSE))</f>
        <v>17896</v>
      </c>
      <c r="G121" s="245">
        <f>IF(ISNA(VLOOKUP($C121,BASEIS!$A$2:$E$475,5,FALSE))," ",VLOOKUP($C121,BASEIS!$A$2:$E$475,5,FALSE))</f>
        <v>18113</v>
      </c>
      <c r="H121" s="64"/>
      <c r="I121" s="71">
        <f>$F$2-G121</f>
        <v>-5132.9999999999982</v>
      </c>
      <c r="J121" s="172">
        <f>IF(I121&gt;=0,1,2)</f>
        <v>2</v>
      </c>
      <c r="K121" s="224" t="str">
        <f t="shared" si="13"/>
        <v/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30" customHeight="1" thickBot="1">
      <c r="A122" s="66" t="str">
        <f>IF(ISNA(VLOOKUP($C122,BASEIS!$A$2:$G$475,3,FALSE))," ",VLOOKUP($C122,BASEIS!$A$2:$G$475,7,FALSE))</f>
        <v xml:space="preserve"> </v>
      </c>
      <c r="B122" s="61"/>
      <c r="C122" s="301" t="str">
        <f>C$20</f>
        <v xml:space="preserve">ΚΩΔ </v>
      </c>
      <c r="D122" s="302" t="s">
        <v>335</v>
      </c>
      <c r="E122" s="302" t="str">
        <f>E$20</f>
        <v xml:space="preserve">ΙΔΡΥΜΑ </v>
      </c>
      <c r="F122" s="302" t="str">
        <f>F$20</f>
        <v>ΒΑΣΕΙΣ 2016</v>
      </c>
      <c r="G122" s="302" t="str">
        <f>G$20</f>
        <v>ΒΑΣΕΙΣ 2017</v>
      </c>
      <c r="H122" s="64"/>
      <c r="I122" s="64"/>
      <c r="J122" s="178"/>
      <c r="K122" s="224" t="str">
        <f t="shared" si="13"/>
        <v/>
      </c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20.25" thickBot="1">
      <c r="A123" s="66" t="str">
        <f>IF(ISNA(VLOOKUP($C123,BASEIS!$A$2:$G$475,3,FALSE))," ",VLOOKUP($C123,BASEIS!$A$2:$G$475,7,FALSE))</f>
        <v>https://academy.fireservice.gr/</v>
      </c>
      <c r="B123" s="61" t="str">
        <f>HYPERLINK(A123,"i")</f>
        <v>i</v>
      </c>
      <c r="C123" s="274">
        <v>876</v>
      </c>
      <c r="D123" s="275" t="str">
        <f>IF(ISNA(VLOOKUP($C123,BASEIS!$A$2:$E$475,3,FALSE))," ",VLOOKUP($C123,BASEIS!$A$2:$E$475,3,FALSE))</f>
        <v>ΣΧΟΛΗ ΠΥΡΟΣΒΕΣΤΩΝ</v>
      </c>
      <c r="E123" s="276" t="str">
        <f>IF(ISNA(VLOOKUP($C123,BASEIS!$A$2:$E$475,2,FALSE))," ",VLOOKUP($C123,BASEIS!$A$2:$E$475,2,FALSE))</f>
        <v>ΠΥΡΟΣΒΕΣΤΙΚΗ ΑΚΑΔΗΜΙΑ</v>
      </c>
      <c r="F123" s="277">
        <f>IF(ISNA(VLOOKUP($C123,BASEIS!$A$2:$E$475,4,FALSE))," ",VLOOKUP($C123,BASEIS!$A$2:$E$475,4,FALSE))</f>
        <v>16689</v>
      </c>
      <c r="G123" s="278">
        <f>IF(ISNA(VLOOKUP($C123,BASEIS!$A$2:$E$475,5,FALSE))," ",VLOOKUP($C123,BASEIS!$A$2:$E$475,5,FALSE))</f>
        <v>16838</v>
      </c>
      <c r="H123" s="64"/>
      <c r="I123" s="71">
        <f>$F$2-G123</f>
        <v>-3857.9999999999982</v>
      </c>
      <c r="J123" s="172">
        <f>IF(I123&gt;=0,1,2)</f>
        <v>2</v>
      </c>
      <c r="K123" s="224" t="str">
        <f t="shared" si="13"/>
        <v/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9.5">
      <c r="A124" s="66" t="str">
        <f>IF(ISNA(VLOOKUP($C124,BASEIS!$A$2:$G$475,3,FALSE))," ",VLOOKUP($C124,BASEIS!$A$2:$G$475,7,FALSE))</f>
        <v>https://academy.fireservice.gr/</v>
      </c>
      <c r="B124" s="61" t="str">
        <f>HYPERLINK(A124,"i")</f>
        <v>i</v>
      </c>
      <c r="C124" s="72">
        <v>877</v>
      </c>
      <c r="D124" s="73" t="str">
        <f>IF(ISNA(VLOOKUP($C124,BASEIS!$A$2:$E$475,3,FALSE))," ",VLOOKUP($C124,BASEIS!$A$2:$E$475,3,FALSE))</f>
        <v>ΣΧΟΛΗ ΑΝΘΥΠΟΠΥΡΑΓΩΝ</v>
      </c>
      <c r="E124" s="74" t="str">
        <f>IF(ISNA(VLOOKUP($C124,BASEIS!$A$2:$E$475,2,FALSE))," ",VLOOKUP($C124,BASEIS!$A$2:$E$475,2,FALSE))</f>
        <v>ΠΥΡΟΣΒΕΣΤΙΚΗ ΑΚΑΔΗΜΙΑ</v>
      </c>
      <c r="F124" s="75">
        <f>IF(ISNA(VLOOKUP($C124,BASEIS!$A$2:$E$475,4,FALSE))," ",VLOOKUP($C124,BASEIS!$A$2:$E$475,4,FALSE))</f>
        <v>17929</v>
      </c>
      <c r="G124" s="245">
        <f>IF(ISNA(VLOOKUP($C124,BASEIS!$A$2:$E$475,5,FALSE))," ",VLOOKUP($C124,BASEIS!$A$2:$E$475,5,FALSE))</f>
        <v>18040</v>
      </c>
      <c r="H124" s="64"/>
      <c r="I124" s="71">
        <f>$F$2-G124</f>
        <v>-5059.9999999999982</v>
      </c>
      <c r="J124" s="172">
        <f>IF(I124&gt;=0,1,2)</f>
        <v>2</v>
      </c>
      <c r="K124" s="224" t="str">
        <f t="shared" si="13"/>
        <v/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30" customHeight="1" thickBot="1">
      <c r="A125" s="66" t="str">
        <f>IF(ISNA(VLOOKUP($C125,BASEIS!$A$2:$G$475,3,FALSE))," ",VLOOKUP($C125,BASEIS!$A$2:$G$475,7,FALSE))</f>
        <v xml:space="preserve"> </v>
      </c>
      <c r="B125" s="61"/>
      <c r="C125" s="301" t="str">
        <f>C$20</f>
        <v xml:space="preserve">ΚΩΔ </v>
      </c>
      <c r="D125" s="301" t="s">
        <v>337</v>
      </c>
      <c r="E125" s="302" t="str">
        <f>E$20</f>
        <v xml:space="preserve">ΙΔΡΥΜΑ </v>
      </c>
      <c r="F125" s="302" t="str">
        <f>F$20</f>
        <v>ΒΑΣΕΙΣ 2016</v>
      </c>
      <c r="G125" s="302" t="str">
        <f>G$20</f>
        <v>ΒΑΣΕΙΣ 2017</v>
      </c>
      <c r="H125" s="64"/>
      <c r="I125" s="64"/>
      <c r="J125" s="178"/>
      <c r="K125" s="224" t="str">
        <f t="shared" si="13"/>
        <v/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20.25" thickBot="1">
      <c r="A126" s="66" t="str">
        <f>IF(ISNA(VLOOKUP($C126,BASEIS!$A$2:$G$475,3,FALSE))," ",VLOOKUP($C126,BASEIS!$A$2:$G$475,7,FALSE))</f>
        <v>http://www.teicrete.gr/mta/</v>
      </c>
      <c r="B126" s="61" t="str">
        <f t="shared" ref="B126:B157" si="14">HYPERLINK(A126,"i")</f>
        <v>i</v>
      </c>
      <c r="C126" s="274">
        <v>644</v>
      </c>
      <c r="D126" s="275" t="str">
        <f>IF(ISNA(VLOOKUP($C126,BASEIS!$A$2:$E$475,3,FALSE))," ",VLOOKUP($C126,BASEIS!$A$2:$E$475,3,FALSE))</f>
        <v>ΜΗΧΑΝΙΚΩΝ ΜΟΥΣΙΚΗΣ ΤΕΧΝΟΛΟΓΙΑΣ ΚΑΙ ΑΚΟΥΣΤΙΚΗΣ ΤΕ (ΡΕΘΥΜΝΟ)</v>
      </c>
      <c r="E126" s="276" t="str">
        <f>IF(ISNA(VLOOKUP($C126,BASEIS!$A$2:$E$475,2,FALSE))," ",VLOOKUP($C126,BASEIS!$A$2:$E$475,2,FALSE))</f>
        <v>Τ.Ε.Ι. ΚΡΗΤΗΣ</v>
      </c>
      <c r="F126" s="277">
        <f>IF(ISNA(VLOOKUP($C126,BASEIS!$A$2:$E$475,4,FALSE))," ",VLOOKUP($C126,BASEIS!$A$2:$E$475,4,FALSE))</f>
        <v>3021</v>
      </c>
      <c r="G126" s="278">
        <f>IF(ISNA(VLOOKUP($C126,BASEIS!$A$2:$E$475,5,FALSE))," ",VLOOKUP($C126,BASEIS!$A$2:$E$475,5,FALSE))</f>
        <v>5178</v>
      </c>
      <c r="H126" s="64"/>
      <c r="I126" s="71">
        <f t="shared" ref="I126:I157" si="15">$F$2-G126</f>
        <v>7802.0000000000018</v>
      </c>
      <c r="J126" s="172">
        <f t="shared" ref="J126:J157" si="16">IF(I126&gt;=0,1,2)</f>
        <v>1</v>
      </c>
      <c r="K126" s="224" t="str">
        <f t="shared" ref="K126:K157" si="17">IF(G126=0,"ΝΕΑ ΣΧΟΛΗ","")</f>
        <v/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20.25" thickBot="1">
      <c r="A127" s="66" t="str">
        <f>IF(ISNA(VLOOKUP($C127,BASEIS!$A$2:$G$475,3,FALSE))," ",VLOOKUP($C127,BASEIS!$A$2:$G$475,7,FALSE))</f>
        <v>http://thmo.teiion.gr/</v>
      </c>
      <c r="B127" s="61" t="str">
        <f t="shared" si="14"/>
        <v>i</v>
      </c>
      <c r="C127" s="72">
        <v>697</v>
      </c>
      <c r="D127" s="73" t="str">
        <f>IF(ISNA(VLOOKUP($C127,BASEIS!$A$2:$E$475,3,FALSE))," ",VLOOKUP($C127,BASEIS!$A$2:$E$475,3,FALSE))</f>
        <v>ΤΕΧΝΟΛΟΓΙΑΣ ΗΧΟΥ ΚΑΙ ΜΟΥΣΙΚΩΝ ΟΡΓΑΝΩΝ (ΛΗΞΟΥΡΙ)</v>
      </c>
      <c r="E127" s="74" t="str">
        <f>IF(ISNA(VLOOKUP($C127,BASEIS!$A$2:$E$475,2,FALSE))," ",VLOOKUP($C127,BASEIS!$A$2:$E$475,2,FALSE))</f>
        <v>Τ.Ε.Ι. ΙΟΝΙΩΝ ΝΗΣΩΝ</v>
      </c>
      <c r="F127" s="75">
        <f>IF(ISNA(VLOOKUP($C127,BASEIS!$A$2:$E$475,4,FALSE))," ",VLOOKUP($C127,BASEIS!$A$2:$E$475,4,FALSE))</f>
        <v>5859</v>
      </c>
      <c r="G127" s="245">
        <f>IF(ISNA(VLOOKUP($C127,BASEIS!$A$2:$E$475,5,FALSE))," ",VLOOKUP($C127,BASEIS!$A$2:$E$475,5,FALSE))</f>
        <v>5355</v>
      </c>
      <c r="H127" s="64"/>
      <c r="I127" s="71">
        <f t="shared" si="15"/>
        <v>7625.0000000000018</v>
      </c>
      <c r="J127" s="172">
        <f t="shared" si="16"/>
        <v>1</v>
      </c>
      <c r="K127" s="224" t="str">
        <f t="shared" si="17"/>
        <v/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20.25" thickBot="1">
      <c r="A128" s="66" t="str">
        <f>IF(ISNA(VLOOKUP($C128,BASEIS!$A$2:$G$475,3,FALSE))," ",VLOOKUP($C128,BASEIS!$A$2:$G$475,7,FALSE))</f>
        <v>http://doeptm-teiwest.gr/</v>
      </c>
      <c r="B128" s="61" t="str">
        <f t="shared" si="14"/>
        <v>i</v>
      </c>
      <c r="C128" s="72">
        <v>756</v>
      </c>
      <c r="D128" s="73" t="str">
        <f>IF(ISNA(VLOOKUP($C128,BASEIS!$A$2:$E$475,3,FALSE))," ",VLOOKUP($C128,BASEIS!$A$2:$E$475,3,FALSE))</f>
        <v>ΔΙΟΙΚΗΣΗΣ, ΟΙΚΟΝΟΜΙΑΣ ΚΑΙ ΕΠΙΚΟΙΝΩΝΙΑΣ ΠΟΛΙΤΙΣΤΙΚΩΝ ΚΑΙ ΤΟΥΡΙΣΤΙΚΩΝ ΜΟΝΑΔΩΝ (ΠΥΡΓΟΣ)</v>
      </c>
      <c r="E128" s="74" t="str">
        <f>IF(ISNA(VLOOKUP($C128,BASEIS!$A$2:$E$475,2,FALSE))," ",VLOOKUP($C128,BASEIS!$A$2:$E$475,2,FALSE))</f>
        <v>Τ.Ε.Ι. ΔΥΤΙΚΗΣ ΕΛΛΑΔΑΣ</v>
      </c>
      <c r="F128" s="75">
        <f>IF(ISNA(VLOOKUP($C128,BASEIS!$A$2:$E$475,4,FALSE))," ",VLOOKUP($C128,BASEIS!$A$2:$E$475,4,FALSE))</f>
        <v>6364</v>
      </c>
      <c r="G128" s="245">
        <f>IF(ISNA(VLOOKUP($C128,BASEIS!$A$2:$E$475,5,FALSE))," ",VLOOKUP($C128,BASEIS!$A$2:$E$475,5,FALSE))</f>
        <v>5440</v>
      </c>
      <c r="H128" s="64"/>
      <c r="I128" s="71">
        <f t="shared" si="15"/>
        <v>7540.0000000000018</v>
      </c>
      <c r="J128" s="172">
        <f t="shared" si="16"/>
        <v>1</v>
      </c>
      <c r="K128" s="224" t="str">
        <f t="shared" si="17"/>
        <v/>
      </c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20.25" thickBot="1">
      <c r="A129" s="66" t="str">
        <f>IF(ISNA(VLOOKUP($C129,BASEIS!$A$2:$G$475,3,FALSE))," ",VLOOKUP($C129,BASEIS!$A$2:$G$475,7,FALSE))</f>
        <v>http://doeptm.teiste.gr/?p=151</v>
      </c>
      <c r="B129" s="61" t="str">
        <f t="shared" si="14"/>
        <v>i</v>
      </c>
      <c r="C129" s="72">
        <v>755</v>
      </c>
      <c r="D129" s="73" t="str">
        <f>IF(ISNA(VLOOKUP($C129,BASEIS!$A$2:$E$475,3,FALSE))," ",VLOOKUP($C129,BASEIS!$A$2:$E$475,3,FALSE))</f>
        <v>ΔΙΟΙΚΗΣΗΣ, ΟΙΚΟΝΟΜΙΑΣ ΚΑΙ ΕΠΙΚΟΙΝΩΝΙΑΣ ΠΟΛΙΤΙΣΤΙΚΩΝ ΚΑΙ ΤΟΥΡΙΣΤΙΚΩΝ ΜΟΝΑΔΩΝ (ΑΜΦΙΣΣΑ)</v>
      </c>
      <c r="E129" s="74" t="str">
        <f>IF(ISNA(VLOOKUP($C129,BASEIS!$A$2:$E$475,2,FALSE))," ",VLOOKUP($C129,BASEIS!$A$2:$E$475,2,FALSE))</f>
        <v>Τ.Ε.Ι. ΣΤΕΡΕΑΣ ΕΛΛΑΔΑΣ</v>
      </c>
      <c r="F129" s="75">
        <f>IF(ISNA(VLOOKUP($C129,BASEIS!$A$2:$E$475,4,FALSE))," ",VLOOKUP($C129,BASEIS!$A$2:$E$475,4,FALSE))</f>
        <v>6584</v>
      </c>
      <c r="G129" s="245">
        <f>IF(ISNA(VLOOKUP($C129,BASEIS!$A$2:$E$475,5,FALSE))," ",VLOOKUP($C129,BASEIS!$A$2:$E$475,5,FALSE))</f>
        <v>5583</v>
      </c>
      <c r="H129" s="64"/>
      <c r="I129" s="71">
        <f t="shared" si="15"/>
        <v>7397.0000000000018</v>
      </c>
      <c r="J129" s="172">
        <f t="shared" si="16"/>
        <v>1</v>
      </c>
      <c r="K129" s="224" t="str">
        <f t="shared" si="17"/>
        <v/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20.25" thickBot="1">
      <c r="A130" s="66" t="str">
        <f>IF(ISNA(VLOOKUP($C130,BASEIS!$A$2:$G$475,3,FALSE))," ",VLOOKUP($C130,BASEIS!$A$2:$G$475,7,FALSE))</f>
        <v>http://epdo.grevena.teikoz.gr/</v>
      </c>
      <c r="B130" s="61" t="str">
        <f t="shared" si="14"/>
        <v>i</v>
      </c>
      <c r="C130" s="72">
        <v>734</v>
      </c>
      <c r="D130" s="73" t="str">
        <f>IF(ISNA(VLOOKUP($C130,BASEIS!$A$2:$E$475,3,FALSE))," ",VLOOKUP($C130,BASEIS!$A$2:$E$475,3,FALSE))</f>
        <v>ΔΙΟΙΚΗΣΗΣ ΕΠΙΧΕΙΡΗΣΕΩΝ (ΓΡΕΒΕΝΑ) - ΔΙΟΙΚΗΣΗ ΕΠΙΧΕΙΡΗΣΕΩΝ</v>
      </c>
      <c r="E130" s="74" t="str">
        <f>IF(ISNA(VLOOKUP($C130,BASEIS!$A$2:$E$475,2,FALSE))," ",VLOOKUP($C130,BASEIS!$A$2:$E$475,2,FALSE))</f>
        <v>Τ.Ε.Ι. ΔΥΤΙΚΗΣ ΜΑΚΕΔΟΝΙΑΣ</v>
      </c>
      <c r="F130" s="75">
        <f>IF(ISNA(VLOOKUP($C130,BASEIS!$A$2:$E$475,4,FALSE))," ",VLOOKUP($C130,BASEIS!$A$2:$E$475,4,FALSE))</f>
        <v>6976</v>
      </c>
      <c r="G130" s="245">
        <f>IF(ISNA(VLOOKUP($C130,BASEIS!$A$2:$E$475,5,FALSE))," ",VLOOKUP($C130,BASEIS!$A$2:$E$475,5,FALSE))</f>
        <v>5830</v>
      </c>
      <c r="H130" s="64"/>
      <c r="I130" s="71">
        <f t="shared" si="15"/>
        <v>7150.0000000000018</v>
      </c>
      <c r="J130" s="172">
        <f t="shared" si="16"/>
        <v>1</v>
      </c>
      <c r="K130" s="224" t="str">
        <f t="shared" si="17"/>
        <v/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20.25" thickBot="1">
      <c r="A131" s="66" t="str">
        <f>IF(ISNA(VLOOKUP($C131,BASEIS!$A$2:$G$475,3,FALSE))," ",VLOOKUP($C131,BASEIS!$A$2:$G$475,7,FALSE))</f>
        <v>http://www.deo.teikal.gr/</v>
      </c>
      <c r="B131" s="61" t="str">
        <f t="shared" si="14"/>
        <v>i</v>
      </c>
      <c r="C131" s="72">
        <v>584</v>
      </c>
      <c r="D131" s="73" t="str">
        <f>IF(ISNA(VLOOKUP($C131,BASEIS!$A$2:$E$475,3,FALSE))," ",VLOOKUP($C131,BASEIS!$A$2:$E$475,3,FALSE))</f>
        <v>ΔΙΟΙΚΗΣΗΣ ΕΠΙΧΕΙΡΗΣΕΩΝ ΚΑΙ ΟΡΓΑΝΙΣΜΩΝ (ΚΑΛΑΜΑΤΑ) - ΤΟΠΙΚΗΣ ΑΥΤΟΔΙΟΙΚΗΣΗΣ</v>
      </c>
      <c r="E131" s="74" t="str">
        <f>IF(ISNA(VLOOKUP($C131,BASEIS!$A$2:$E$475,2,FALSE))," ",VLOOKUP($C131,BASEIS!$A$2:$E$475,2,FALSE))</f>
        <v>Τ.Ε.Ι. ΠΕΛΟΠΟΝΝΗΣΟΥ</v>
      </c>
      <c r="F131" s="75">
        <f>IF(ISNA(VLOOKUP($C131,BASEIS!$A$2:$E$475,4,FALSE))," ",VLOOKUP($C131,BASEIS!$A$2:$E$475,4,FALSE))</f>
        <v>7108</v>
      </c>
      <c r="G131" s="245">
        <f>IF(ISNA(VLOOKUP($C131,BASEIS!$A$2:$E$475,5,FALSE))," ",VLOOKUP($C131,BASEIS!$A$2:$E$475,5,FALSE))</f>
        <v>5855</v>
      </c>
      <c r="H131" s="64"/>
      <c r="I131" s="71">
        <f t="shared" si="15"/>
        <v>7125.0000000000018</v>
      </c>
      <c r="J131" s="172">
        <f t="shared" si="16"/>
        <v>1</v>
      </c>
      <c r="K131" s="224" t="str">
        <f t="shared" si="17"/>
        <v/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20.25" thickBot="1">
      <c r="A132" s="66" t="str">
        <f>IF(ISNA(VLOOKUP($C132,BASEIS!$A$2:$G$475,3,FALSE))," ",VLOOKUP($C132,BASEIS!$A$2:$G$475,7,FALSE))</f>
        <v>http://moda.teicm.gr/</v>
      </c>
      <c r="B132" s="61" t="str">
        <f t="shared" si="14"/>
        <v>i</v>
      </c>
      <c r="C132" s="72">
        <v>703</v>
      </c>
      <c r="D132" s="73" t="str">
        <f>IF(ISNA(VLOOKUP($C132,BASEIS!$A$2:$E$475,3,FALSE))," ",VLOOKUP($C132,BASEIS!$A$2:$E$475,3,FALSE))</f>
        <v>ΣΧΕΔΙΑΣΜΟΥ ΚΑΙ ΤΕΧΝΟΛΟΓΙΑΣ ΕΝΔΥΣΗΣ (ΚΙΛΚΙΣ)</v>
      </c>
      <c r="E132" s="74" t="str">
        <f>IF(ISNA(VLOOKUP($C132,BASEIS!$A$2:$E$475,2,FALSE))," ",VLOOKUP($C132,BASEIS!$A$2:$E$475,2,FALSE))</f>
        <v>Τ.Ε.Ι. ΚΕΝΤΡΙΚΗΣ ΜΑΚΕΔΟΝΙΑΣ</v>
      </c>
      <c r="F132" s="75">
        <f>IF(ISNA(VLOOKUP($C132,BASEIS!$A$2:$E$475,4,FALSE))," ",VLOOKUP($C132,BASEIS!$A$2:$E$475,4,FALSE))</f>
        <v>6017</v>
      </c>
      <c r="G132" s="245">
        <f>IF(ISNA(VLOOKUP($C132,BASEIS!$A$2:$E$475,5,FALSE))," ",VLOOKUP($C132,BASEIS!$A$2:$E$475,5,FALSE))</f>
        <v>5917</v>
      </c>
      <c r="H132" s="64"/>
      <c r="I132" s="71">
        <f t="shared" si="15"/>
        <v>7063.0000000000018</v>
      </c>
      <c r="J132" s="172">
        <f t="shared" si="16"/>
        <v>1</v>
      </c>
      <c r="K132" s="224" t="str">
        <f t="shared" si="17"/>
        <v/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20.25" thickBot="1">
      <c r="A133" s="66" t="str">
        <f>IF(ISNA(VLOOKUP($C133,BASEIS!$A$2:$G$475,3,FALSE))," ",VLOOKUP($C133,BASEIS!$A$2:$G$475,7,FALSE))</f>
        <v>http://flmc.teiep.gr/flmc_gr/</v>
      </c>
      <c r="B133" s="61" t="str">
        <f t="shared" si="14"/>
        <v>i</v>
      </c>
      <c r="C133" s="72">
        <v>602</v>
      </c>
      <c r="D133" s="73" t="str">
        <f>IF(ISNA(VLOOKUP($C133,BASEIS!$A$2:$E$475,3,FALSE))," ",VLOOKUP($C133,BASEIS!$A$2:$E$475,3,FALSE))</f>
        <v>ΔΙΟΙΚΗΣΗΣ ΕΠΙΧΕΙΡΗΣΕΩΝ (ΗΓΟΥΜΕΝΙΤΣΑ) - ΔΙΟΙΚΗΣΗ ΕΠΙΧΕΙΡΗΣΕΩΝ</v>
      </c>
      <c r="E133" s="74" t="str">
        <f>IF(ISNA(VLOOKUP($C133,BASEIS!$A$2:$E$475,2,FALSE))," ",VLOOKUP($C133,BASEIS!$A$2:$E$475,2,FALSE))</f>
        <v>Τ.Ε.Ι. ΗΠΕΙΡΟΥ</v>
      </c>
      <c r="F133" s="75">
        <f>IF(ISNA(VLOOKUP($C133,BASEIS!$A$2:$E$475,4,FALSE))," ",VLOOKUP($C133,BASEIS!$A$2:$E$475,4,FALSE))</f>
        <v>7125</v>
      </c>
      <c r="G133" s="245">
        <f>IF(ISNA(VLOOKUP($C133,BASEIS!$A$2:$E$475,5,FALSE))," ",VLOOKUP($C133,BASEIS!$A$2:$E$475,5,FALSE))</f>
        <v>6022</v>
      </c>
      <c r="H133" s="64"/>
      <c r="I133" s="71">
        <f t="shared" si="15"/>
        <v>6958.0000000000018</v>
      </c>
      <c r="J133" s="172">
        <f t="shared" si="16"/>
        <v>1</v>
      </c>
      <c r="K133" s="224" t="str">
        <f t="shared" si="17"/>
        <v/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20.25" thickBot="1">
      <c r="A134" s="66" t="str">
        <f>IF(ISNA(VLOOKUP($C134,BASEIS!$A$2:$G$475,3,FALSE))," ",VLOOKUP($C134,BASEIS!$A$2:$G$475,7,FALSE))</f>
        <v>http://envi.teiion.gr/</v>
      </c>
      <c r="B134" s="61" t="str">
        <f t="shared" si="14"/>
        <v>i</v>
      </c>
      <c r="C134" s="72">
        <v>698</v>
      </c>
      <c r="D134" s="73" t="str">
        <f>IF(ISNA(VLOOKUP($C134,BASEIS!$A$2:$E$475,3,FALSE))," ",VLOOKUP($C134,BASEIS!$A$2:$E$475,3,FALSE))</f>
        <v>ΤΕΧΝΟΛΟΓΩΝ ΠΕΡΙΒΑΛΛΟΝΤΟΣ ΤΕ (ΖΑΚΥΝΘΟΣ) -ΤΕΧΝΟΛΟΓΙΩΝ ΦΥΣΙΚΟΥ ΠΕΡΙΒΑΛΛΟΝΤΟΣ ΤΕ</v>
      </c>
      <c r="E134" s="74" t="str">
        <f>IF(ISNA(VLOOKUP($C134,BASEIS!$A$2:$E$475,2,FALSE))," ",VLOOKUP($C134,BASEIS!$A$2:$E$475,2,FALSE))</f>
        <v>Τ.Ε.Ι. ΙΟΝΙΩΝ ΝΗΣΩΝ</v>
      </c>
      <c r="F134" s="75">
        <f>IF(ISNA(VLOOKUP($C134,BASEIS!$A$2:$E$475,4,FALSE))," ",VLOOKUP($C134,BASEIS!$A$2:$E$475,4,FALSE))</f>
        <v>6393</v>
      </c>
      <c r="G134" s="245">
        <f>IF(ISNA(VLOOKUP($C134,BASEIS!$A$2:$E$475,5,FALSE))," ",VLOOKUP($C134,BASEIS!$A$2:$E$475,5,FALSE))</f>
        <v>6040</v>
      </c>
      <c r="H134" s="64"/>
      <c r="I134" s="71">
        <f t="shared" si="15"/>
        <v>6940.0000000000018</v>
      </c>
      <c r="J134" s="172">
        <f t="shared" si="16"/>
        <v>1</v>
      </c>
      <c r="K134" s="224" t="str">
        <f t="shared" si="17"/>
        <v/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20.25" thickBot="1">
      <c r="A135" s="66" t="str">
        <f>IF(ISNA(VLOOKUP($C135,BASEIS!$A$2:$G$475,3,FALSE))," ",VLOOKUP($C135,BASEIS!$A$2:$G$475,7,FALSE))</f>
        <v>http://www.wfdt.teilar.gr/</v>
      </c>
      <c r="B135" s="61" t="str">
        <f t="shared" si="14"/>
        <v>i</v>
      </c>
      <c r="C135" s="72">
        <v>522</v>
      </c>
      <c r="D135" s="73" t="str">
        <f>IF(ISNA(VLOOKUP($C135,BASEIS!$A$2:$E$475,3,FALSE))," ",VLOOKUP($C135,BASEIS!$A$2:$E$475,3,FALSE))</f>
        <v>ΣΧΕΔΙΑΣΜΟΥ ΚΑΙ ΤΕΧΝΟΛΟΓΙΑΣ ΞΥΛΟΥ ΚΑΙ ΕΠΙΠΛΟΥ ΤΕ (ΚΑΡΔΙΤΣΑ)</v>
      </c>
      <c r="E135" s="74" t="str">
        <f>IF(ISNA(VLOOKUP($C135,BASEIS!$A$2:$E$475,2,FALSE))," ",VLOOKUP($C135,BASEIS!$A$2:$E$475,2,FALSE))</f>
        <v>Τ.Ε.Ι. ΘΕΣΣΑΛΙΑΣ</v>
      </c>
      <c r="F135" s="75">
        <f>IF(ISNA(VLOOKUP($C135,BASEIS!$A$2:$E$475,4,FALSE))," ",VLOOKUP($C135,BASEIS!$A$2:$E$475,4,FALSE))</f>
        <v>5998</v>
      </c>
      <c r="G135" s="245">
        <f>IF(ISNA(VLOOKUP($C135,BASEIS!$A$2:$E$475,5,FALSE))," ",VLOOKUP($C135,BASEIS!$A$2:$E$475,5,FALSE))</f>
        <v>6101</v>
      </c>
      <c r="H135" s="64"/>
      <c r="I135" s="71">
        <f t="shared" si="15"/>
        <v>6879.0000000000018</v>
      </c>
      <c r="J135" s="172">
        <f t="shared" si="16"/>
        <v>1</v>
      </c>
      <c r="K135" s="224" t="str">
        <f t="shared" si="17"/>
        <v/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20.25" thickBot="1">
      <c r="A136" s="66" t="str">
        <f>IF(ISNA(VLOOKUP($C136,BASEIS!$A$2:$G$475,3,FALSE))," ",VLOOKUP($C136,BASEIS!$A$2:$G$475,7,FALSE))</f>
        <v>http://kastoria.teiwm.gr/intrade/</v>
      </c>
      <c r="B136" s="61" t="str">
        <f t="shared" si="14"/>
        <v>i</v>
      </c>
      <c r="C136" s="72">
        <v>580</v>
      </c>
      <c r="D136" s="73" t="str">
        <f>IF(ISNA(VLOOKUP($C136,BASEIS!$A$2:$E$475,3,FALSE))," ",VLOOKUP($C136,BASEIS!$A$2:$E$475,3,FALSE))</f>
        <v>ΔΙΕΘΝΟΥΣ ΕΜΠΟΡΙΟΥ (ΚΑΣΤΟΡΙΑ)</v>
      </c>
      <c r="E136" s="74" t="str">
        <f>IF(ISNA(VLOOKUP($C136,BASEIS!$A$2:$E$475,2,FALSE))," ",VLOOKUP($C136,BASEIS!$A$2:$E$475,2,FALSE))</f>
        <v>Τ.Ε.Ι. ΔΥΤΙΚΗΣ ΜΑΚΕΔΟΝΙΑΣ</v>
      </c>
      <c r="F136" s="75">
        <f>IF(ISNA(VLOOKUP($C136,BASEIS!$A$2:$E$475,4,FALSE))," ",VLOOKUP($C136,BASEIS!$A$2:$E$475,4,FALSE))</f>
        <v>0</v>
      </c>
      <c r="G136" s="245">
        <f>IF(ISNA(VLOOKUP($C136,BASEIS!$A$2:$E$475,5,FALSE))," ",VLOOKUP($C136,BASEIS!$A$2:$E$475,5,FALSE))</f>
        <v>6113</v>
      </c>
      <c r="H136" s="64"/>
      <c r="I136" s="71">
        <f t="shared" si="15"/>
        <v>6867.0000000000018</v>
      </c>
      <c r="J136" s="172">
        <f t="shared" si="16"/>
        <v>1</v>
      </c>
      <c r="K136" s="224" t="str">
        <f t="shared" si="17"/>
        <v/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21.75" customHeight="1" thickBot="1">
      <c r="A137" s="66" t="str">
        <f>IF(ISNA(VLOOKUP($C137,BASEIS!$A$2:$G$475,3,FALSE))," ",VLOOKUP($C137,BASEIS!$A$2:$G$475,7,FALSE))</f>
        <v>http://ba.teiion.gr/</v>
      </c>
      <c r="B137" s="61" t="str">
        <f t="shared" si="14"/>
        <v>i</v>
      </c>
      <c r="C137" s="72">
        <v>764</v>
      </c>
      <c r="D137" s="73" t="str">
        <f>IF(ISNA(VLOOKUP($C137,BASEIS!$A$2:$E$475,3,FALSE))," ",VLOOKUP($C137,BASEIS!$A$2:$E$475,3,FALSE))</f>
        <v>ΔΙΟΙΚΗΣΗΣ ΕΠΙΧΕΙΡΗΣΕΩΝ (ΛΕΥΚΑΔΑ) - ΔΙΟΙΚΗΣΗ ΕΠΙΧΕΙΡΗΣΕΩΝ</v>
      </c>
      <c r="E137" s="74" t="str">
        <f>IF(ISNA(VLOOKUP($C137,BASEIS!$A$2:$E$475,2,FALSE))," ",VLOOKUP($C137,BASEIS!$A$2:$E$475,2,FALSE))</f>
        <v>Τ.Ε.Ι. ΙΟΝΙΩΝ ΝΗΣΩΝ</v>
      </c>
      <c r="F137" s="75">
        <f>IF(ISNA(VLOOKUP($C137,BASEIS!$A$2:$E$475,4,FALSE))," ",VLOOKUP($C137,BASEIS!$A$2:$E$475,4,FALSE))</f>
        <v>7359</v>
      </c>
      <c r="G137" s="245">
        <f>IF(ISNA(VLOOKUP($C137,BASEIS!$A$2:$E$475,5,FALSE))," ",VLOOKUP($C137,BASEIS!$A$2:$E$475,5,FALSE))</f>
        <v>6266</v>
      </c>
      <c r="H137" s="64"/>
      <c r="I137" s="71">
        <f t="shared" si="15"/>
        <v>6714.0000000000018</v>
      </c>
      <c r="J137" s="172">
        <f t="shared" si="16"/>
        <v>1</v>
      </c>
      <c r="K137" s="224" t="str">
        <f t="shared" si="17"/>
        <v/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23.25" customHeight="1" thickBot="1">
      <c r="A138" s="66" t="str">
        <f>IF(ISNA(VLOOKUP($C138,BASEIS!$A$2:$G$475,3,FALSE))," ",VLOOKUP($C138,BASEIS!$A$2:$G$475,7,FALSE))</f>
        <v>http://ba-k.teiwm.gr/index.php?lang=el</v>
      </c>
      <c r="B138" s="61" t="str">
        <f t="shared" si="14"/>
        <v>i</v>
      </c>
      <c r="C138" s="72">
        <v>596</v>
      </c>
      <c r="D138" s="73" t="str">
        <f>IF(ISNA(VLOOKUP($C138,BASEIS!$A$2:$E$475,3,FALSE))," ",VLOOKUP($C138,BASEIS!$A$2:$E$475,3,FALSE))</f>
        <v>ΔΙΟΙΚΗΣΗΣ ΕΠΙΧΕΙΡΗΣΕΩΝ (ΚΟΖΑΝΗ)</v>
      </c>
      <c r="E138" s="74" t="str">
        <f>IF(ISNA(VLOOKUP($C138,BASEIS!$A$2:$E$475,2,FALSE))," ",VLOOKUP($C138,BASEIS!$A$2:$E$475,2,FALSE))</f>
        <v>Τ.Ε.Ι. ΔΥΤΙΚΗΣ ΜΑΚΕΔΟΝΙΑΣ</v>
      </c>
      <c r="F138" s="75">
        <f>IF(ISNA(VLOOKUP($C138,BASEIS!$A$2:$E$475,4,FALSE))," ",VLOOKUP($C138,BASEIS!$A$2:$E$475,4,FALSE))</f>
        <v>7246</v>
      </c>
      <c r="G138" s="245">
        <f>IF(ISNA(VLOOKUP($C138,BASEIS!$A$2:$E$475,5,FALSE))," ",VLOOKUP($C138,BASEIS!$A$2:$E$475,5,FALSE))</f>
        <v>6267</v>
      </c>
      <c r="H138" s="64"/>
      <c r="I138" s="71">
        <f t="shared" si="15"/>
        <v>6713.0000000000018</v>
      </c>
      <c r="J138" s="172">
        <f t="shared" si="16"/>
        <v>1</v>
      </c>
      <c r="K138" s="224" t="str">
        <f t="shared" si="17"/>
        <v/>
      </c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20.25" thickBot="1">
      <c r="A139" s="66" t="str">
        <f>IF(ISNA(VLOOKUP($C139,BASEIS!$A$2:$G$475,3,FALSE))," ",VLOOKUP($C139,BASEIS!$A$2:$G$475,7,FALSE))</f>
        <v>http://logistics.teiste.gr/</v>
      </c>
      <c r="B139" s="61" t="str">
        <f t="shared" si="14"/>
        <v>i</v>
      </c>
      <c r="C139" s="72">
        <v>549</v>
      </c>
      <c r="D139" s="73" t="str">
        <f>IF(ISNA(VLOOKUP($C139,BASEIS!$A$2:$E$475,3,FALSE))," ",VLOOKUP($C139,BASEIS!$A$2:$E$475,3,FALSE))</f>
        <v>ΔΙΟΙΚΗΣΗΣ ΣΥΣΤΗΜΑΤΩΝ ΕΦΟΔΙΑΣΜΟΥ (ΚΑΤΕΡΙΝΗ)</v>
      </c>
      <c r="E139" s="74" t="str">
        <f>IF(ISNA(VLOOKUP($C139,BASEIS!$A$2:$E$475,2,FALSE))," ",VLOOKUP($C139,BASEIS!$A$2:$E$475,2,FALSE))</f>
        <v>Τ.Ε.Ι. ΚΕΝΤΡΙΚΗΣ ΜΑΚΕΔΟΝΙΑΣ</v>
      </c>
      <c r="F139" s="75">
        <f>IF(ISNA(VLOOKUP($C139,BASEIS!$A$2:$E$475,4,FALSE))," ",VLOOKUP($C139,BASEIS!$A$2:$E$475,4,FALSE))</f>
        <v>7291</v>
      </c>
      <c r="G139" s="245">
        <f>IF(ISNA(VLOOKUP($C139,BASEIS!$A$2:$E$475,5,FALSE))," ",VLOOKUP($C139,BASEIS!$A$2:$E$475,5,FALSE))</f>
        <v>6473</v>
      </c>
      <c r="H139" s="64"/>
      <c r="I139" s="71">
        <f t="shared" si="15"/>
        <v>6507.0000000000018</v>
      </c>
      <c r="J139" s="172">
        <f t="shared" si="16"/>
        <v>1</v>
      </c>
      <c r="K139" s="224" t="str">
        <f t="shared" si="17"/>
        <v/>
      </c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20.25" thickBot="1">
      <c r="A140" s="66" t="str">
        <f>IF(ISNA(VLOOKUP($C140,BASEIS!$A$2:$G$475,3,FALSE))," ",VLOOKUP($C140,BASEIS!$A$2:$G$475,7,FALSE))</f>
        <v>http://www.teikav.edu.gr/</v>
      </c>
      <c r="B140" s="61" t="str">
        <f t="shared" si="14"/>
        <v>i</v>
      </c>
      <c r="C140" s="72">
        <v>587</v>
      </c>
      <c r="D140" s="73" t="str">
        <f>IF(ISNA(VLOOKUP($C140,BASEIS!$A$2:$E$475,3,FALSE))," ",VLOOKUP($C140,BASEIS!$A$2:$E$475,3,FALSE))</f>
        <v>ΔΙΟΙΚΗΣΗΣ ΕΠΙΧΕΙΡΗΣΕΩΝ (ΚΑΒΑΛΑ)</v>
      </c>
      <c r="E140" s="74" t="str">
        <f>IF(ISNA(VLOOKUP($C140,BASEIS!$A$2:$E$475,2,FALSE))," ",VLOOKUP($C140,BASEIS!$A$2:$E$475,2,FALSE))</f>
        <v>Τ.Ε.Ι. ΑΝΑΤΟΛΙΚΗΣ ΜΑΚΕΔΟΝΙΑΣ &amp; ΘΡΑΚΗΣ</v>
      </c>
      <c r="F140" s="75">
        <f>IF(ISNA(VLOOKUP($C140,BASEIS!$A$2:$E$475,4,FALSE))," ",VLOOKUP($C140,BASEIS!$A$2:$E$475,4,FALSE))</f>
        <v>7688</v>
      </c>
      <c r="G140" s="245">
        <f>IF(ISNA(VLOOKUP($C140,BASEIS!$A$2:$E$475,5,FALSE))," ",VLOOKUP($C140,BASEIS!$A$2:$E$475,5,FALSE))</f>
        <v>6651</v>
      </c>
      <c r="H140" s="64"/>
      <c r="I140" s="71">
        <f t="shared" si="15"/>
        <v>6329.0000000000018</v>
      </c>
      <c r="J140" s="172">
        <f t="shared" si="16"/>
        <v>1</v>
      </c>
      <c r="K140" s="224" t="str">
        <f t="shared" si="17"/>
        <v/>
      </c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20.25" thickBot="1">
      <c r="A141" s="66" t="str">
        <f>IF(ISNA(VLOOKUP($C141,BASEIS!$A$2:$G$475,3,FALSE))," ",VLOOKUP($C141,BASEIS!$A$2:$G$475,7,FALSE))</f>
        <v>http://www.deo.teikal.gr/</v>
      </c>
      <c r="B141" s="61" t="str">
        <f t="shared" si="14"/>
        <v>i</v>
      </c>
      <c r="C141" s="72">
        <v>594</v>
      </c>
      <c r="D141" s="73" t="str">
        <f>IF(ISNA(VLOOKUP($C141,BASEIS!$A$2:$E$475,3,FALSE))," ",VLOOKUP($C141,BASEIS!$A$2:$E$475,3,FALSE))</f>
        <v>ΔΙΟΙΚΗΣΗΣ ΕΠΙΧΕΙΡΗΣΕΩΝ ΚΑΙ ΟΡΓΑΝΙΣΜΩΝ (ΚΑΛΑΜΑΤΑ) -ΔΙΟΙΚΗΣΗ ΜΟΝΑΔΩΝ ΥΓΕΙΑΣ ΚΑΙ ΠΡΟΝΟΙΑΣ</v>
      </c>
      <c r="E141" s="74" t="str">
        <f>IF(ISNA(VLOOKUP($C141,BASEIS!$A$2:$E$475,2,FALSE))," ",VLOOKUP($C141,BASEIS!$A$2:$E$475,2,FALSE))</f>
        <v>Τ.Ε.Ι. ΠΕΛΟΠΟΝΝΗΣΟΥ</v>
      </c>
      <c r="F141" s="75">
        <f>IF(ISNA(VLOOKUP($C141,BASEIS!$A$2:$E$475,4,FALSE))," ",VLOOKUP($C141,BASEIS!$A$2:$E$475,4,FALSE))</f>
        <v>7663</v>
      </c>
      <c r="G141" s="245">
        <f>IF(ISNA(VLOOKUP($C141,BASEIS!$A$2:$E$475,5,FALSE))," ",VLOOKUP($C141,BASEIS!$A$2:$E$475,5,FALSE))</f>
        <v>6695</v>
      </c>
      <c r="H141" s="64"/>
      <c r="I141" s="71">
        <f t="shared" si="15"/>
        <v>6285.0000000000018</v>
      </c>
      <c r="J141" s="172">
        <f t="shared" si="16"/>
        <v>1</v>
      </c>
      <c r="K141" s="224" t="str">
        <f t="shared" si="17"/>
        <v/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20.25" thickBot="1">
      <c r="A142" s="66" t="str">
        <f>IF(ISNA(VLOOKUP($C142,BASEIS!$A$2:$G$475,3,FALSE))," ",VLOOKUP($C142,BASEIS!$A$2:$G$475,7,FALSE))</f>
        <v>http://af.teiwm.gr/index.php?lang=el</v>
      </c>
      <c r="B142" s="61" t="str">
        <f t="shared" si="14"/>
        <v>i</v>
      </c>
      <c r="C142" s="72">
        <v>773</v>
      </c>
      <c r="D142" s="73" t="str">
        <f>IF(ISNA(VLOOKUP($C142,BASEIS!$A$2:$E$475,3,FALSE))," ",VLOOKUP($C142,BASEIS!$A$2:$E$475,3,FALSE))</f>
        <v>ΛΟΓΙΣΤΙΚΗΣ ΚΑΙ ΧΡΗΜΑΤΟΟΙΚΟΝΟΜΙΚΗΣ (ΚΟΖΑΝΗ)</v>
      </c>
      <c r="E142" s="74" t="str">
        <f>IF(ISNA(VLOOKUP($C142,BASEIS!$A$2:$E$475,2,FALSE))," ",VLOOKUP($C142,BASEIS!$A$2:$E$475,2,FALSE))</f>
        <v>Τ.Ε.Ι. ΔΥΤΙΚΗΣ ΜΑΚΕΔΟΝΙΑΣ</v>
      </c>
      <c r="F142" s="75">
        <f>IF(ISNA(VLOOKUP($C142,BASEIS!$A$2:$E$475,4,FALSE))," ",VLOOKUP($C142,BASEIS!$A$2:$E$475,4,FALSE))</f>
        <v>7633</v>
      </c>
      <c r="G142" s="245">
        <f>IF(ISNA(VLOOKUP($C142,BASEIS!$A$2:$E$475,5,FALSE))," ",VLOOKUP($C142,BASEIS!$A$2:$E$475,5,FALSE))</f>
        <v>6713</v>
      </c>
      <c r="H142" s="64"/>
      <c r="I142" s="71">
        <f t="shared" si="15"/>
        <v>6267.0000000000018</v>
      </c>
      <c r="J142" s="172">
        <f t="shared" si="16"/>
        <v>1</v>
      </c>
      <c r="K142" s="224" t="str">
        <f t="shared" si="17"/>
        <v/>
      </c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20.25" thickBot="1">
      <c r="A143" s="66" t="str">
        <f>IF(ISNA(VLOOKUP($C143,BASEIS!$A$2:$G$475,3,FALSE))," ",VLOOKUP($C143,BASEIS!$A$2:$G$475,7,FALSE))</f>
        <v>http://ikaros.teipir.gr/</v>
      </c>
      <c r="B143" s="61" t="str">
        <f t="shared" si="14"/>
        <v>i</v>
      </c>
      <c r="C143" s="72">
        <v>701</v>
      </c>
      <c r="D143" s="73" t="str">
        <f>IF(ISNA(VLOOKUP($C143,BASEIS!$A$2:$E$475,3,FALSE))," ",VLOOKUP($C143,BASEIS!$A$2:$E$475,3,FALSE))</f>
        <v>ΚΛΩΣΤΟΫΦΑΝΤΟΥΡΓΩΝ ΜΗΧΑΝΙΚΩΝ ΤΕ (ΠΕΙΡΑΙΑΣ)</v>
      </c>
      <c r="E143" s="74" t="str">
        <f>IF(ISNA(VLOOKUP($C143,BASEIS!$A$2:$E$475,2,FALSE))," ",VLOOKUP($C143,BASEIS!$A$2:$E$475,2,FALSE))</f>
        <v>Τ.Ε.Ι. ΠΕΙΡΑΙΑ</v>
      </c>
      <c r="F143" s="75">
        <f>IF(ISNA(VLOOKUP($C143,BASEIS!$A$2:$E$475,4,FALSE))," ",VLOOKUP($C143,BASEIS!$A$2:$E$475,4,FALSE))</f>
        <v>7138</v>
      </c>
      <c r="G143" s="245">
        <f>IF(ISNA(VLOOKUP($C143,BASEIS!$A$2:$E$475,5,FALSE))," ",VLOOKUP($C143,BASEIS!$A$2:$E$475,5,FALSE))</f>
        <v>6792</v>
      </c>
      <c r="H143" s="64"/>
      <c r="I143" s="71">
        <f t="shared" si="15"/>
        <v>6188.0000000000018</v>
      </c>
      <c r="J143" s="172">
        <f t="shared" si="16"/>
        <v>1</v>
      </c>
      <c r="K143" s="224" t="str">
        <f t="shared" si="17"/>
        <v/>
      </c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20.25" thickBot="1">
      <c r="A144" s="66" t="str">
        <f>IF(ISNA(VLOOKUP($C144,BASEIS!$A$2:$G$475,3,FALSE))," ",VLOOKUP($C144,BASEIS!$A$2:$G$475,7,FALSE))</f>
        <v>http://accfin.teiep.gr/</v>
      </c>
      <c r="B144" s="61" t="str">
        <f t="shared" si="14"/>
        <v>i</v>
      </c>
      <c r="C144" s="72">
        <v>775</v>
      </c>
      <c r="D144" s="73" t="str">
        <f>IF(ISNA(VLOOKUP($C144,BASEIS!$A$2:$E$475,3,FALSE))," ",VLOOKUP($C144,BASEIS!$A$2:$E$475,3,FALSE))</f>
        <v>ΛΟΓΙΣΤΙΚΗΣ ΚΑΙ ΧΡΗΜΑΤΟΟΙΚΟΝΟΜΙΚΗΣ (ΠΡΕΒΕΖΑ)</v>
      </c>
      <c r="E144" s="74" t="str">
        <f>IF(ISNA(VLOOKUP($C144,BASEIS!$A$2:$E$475,2,FALSE))," ",VLOOKUP($C144,BASEIS!$A$2:$E$475,2,FALSE))</f>
        <v>Τ.Ε.Ι. ΗΠΕΙΡΟΥ</v>
      </c>
      <c r="F144" s="75">
        <f>IF(ISNA(VLOOKUP($C144,BASEIS!$A$2:$E$475,4,FALSE))," ",VLOOKUP($C144,BASEIS!$A$2:$E$475,4,FALSE))</f>
        <v>7726</v>
      </c>
      <c r="G144" s="245">
        <f>IF(ISNA(VLOOKUP($C144,BASEIS!$A$2:$E$475,5,FALSE))," ",VLOOKUP($C144,BASEIS!$A$2:$E$475,5,FALSE))</f>
        <v>6829</v>
      </c>
      <c r="H144" s="64"/>
      <c r="I144" s="71">
        <f t="shared" si="15"/>
        <v>6151.0000000000018</v>
      </c>
      <c r="J144" s="172">
        <f t="shared" si="16"/>
        <v>1</v>
      </c>
      <c r="K144" s="224" t="str">
        <f t="shared" si="17"/>
        <v/>
      </c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20.25" thickBot="1">
      <c r="A145" s="66" t="str">
        <f>IF(ISNA(VLOOKUP($C145,BASEIS!$A$2:$G$475,3,FALSE))," ",VLOOKUP($C145,BASEIS!$A$2:$G$475,7,FALSE))</f>
        <v>http://www.dikseo.teimes.gr/</v>
      </c>
      <c r="B145" s="61" t="str">
        <f t="shared" si="14"/>
        <v>i</v>
      </c>
      <c r="C145" s="72">
        <v>765</v>
      </c>
      <c r="D145" s="73" t="str">
        <f>IF(ISNA(VLOOKUP($C145,BASEIS!$A$2:$E$475,3,FALSE))," ",VLOOKUP($C145,BASEIS!$A$2:$E$475,3,FALSE))</f>
        <v>ΔΙΟΙΚΗΣΗΣ ΕΠΙΧΕΙΡΗΣΕΩΝ (ΜΕΣΟΛΟΓΓΙ)</v>
      </c>
      <c r="E145" s="74" t="str">
        <f>IF(ISNA(VLOOKUP($C145,BASEIS!$A$2:$E$475,2,FALSE))," ",VLOOKUP($C145,BASEIS!$A$2:$E$475,2,FALSE))</f>
        <v>Τ.Ε.Ι. ΔΥΤΙΚΗΣ ΕΛΛΑΔΑΣ</v>
      </c>
      <c r="F145" s="75">
        <f>IF(ISNA(VLOOKUP($C145,BASEIS!$A$2:$E$475,4,FALSE))," ",VLOOKUP($C145,BASEIS!$A$2:$E$475,4,FALSE))</f>
        <v>8028</v>
      </c>
      <c r="G145" s="245">
        <f>IF(ISNA(VLOOKUP($C145,BASEIS!$A$2:$E$475,5,FALSE))," ",VLOOKUP($C145,BASEIS!$A$2:$E$475,5,FALSE))</f>
        <v>7052</v>
      </c>
      <c r="H145" s="64"/>
      <c r="I145" s="71">
        <f t="shared" si="15"/>
        <v>5928.0000000000018</v>
      </c>
      <c r="J145" s="172">
        <f t="shared" si="16"/>
        <v>1</v>
      </c>
      <c r="K145" s="224" t="str">
        <f t="shared" si="17"/>
        <v/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20.25" thickBot="1">
      <c r="A146" s="66" t="str">
        <f>IF(ISNA(VLOOKUP($C146,BASEIS!$A$2:$G$475,3,FALSE))," ",VLOOKUP($C146,BASEIS!$A$2:$G$475,7,FALSE))</f>
        <v>https://www.teicrete.gr/bm/el/node/184</v>
      </c>
      <c r="B146" s="61" t="str">
        <f t="shared" si="14"/>
        <v>i</v>
      </c>
      <c r="C146" s="72">
        <v>751</v>
      </c>
      <c r="D146" s="73" t="str">
        <f>IF(ISNA(VLOOKUP($C146,BASEIS!$A$2:$E$475,3,FALSE))," ",VLOOKUP($C146,BASEIS!$A$2:$E$475,3,FALSE))</f>
        <v>ΔΙΟΙΚΗΣΗΣ ΕΠΙΧΕΙΡΗΣΕΩΝ (ΑΓΙΟΣ ΝΙΚΟΛΑΟΣ)</v>
      </c>
      <c r="E146" s="74" t="str">
        <f>IF(ISNA(VLOOKUP($C146,BASEIS!$A$2:$E$475,2,FALSE))," ",VLOOKUP($C146,BASEIS!$A$2:$E$475,2,FALSE))</f>
        <v>Τ.Ε.Ι. ΚΡΗΤΗΣ</v>
      </c>
      <c r="F146" s="75">
        <f>IF(ISNA(VLOOKUP($C146,BASEIS!$A$2:$E$475,4,FALSE))," ",VLOOKUP($C146,BASEIS!$A$2:$E$475,4,FALSE))</f>
        <v>8172</v>
      </c>
      <c r="G146" s="245">
        <f>IF(ISNA(VLOOKUP($C146,BASEIS!$A$2:$E$475,5,FALSE))," ",VLOOKUP($C146,BASEIS!$A$2:$E$475,5,FALSE))</f>
        <v>7123</v>
      </c>
      <c r="H146" s="64"/>
      <c r="I146" s="71">
        <f t="shared" si="15"/>
        <v>5857.0000000000018</v>
      </c>
      <c r="J146" s="172">
        <f t="shared" si="16"/>
        <v>1</v>
      </c>
      <c r="K146" s="224" t="str">
        <f t="shared" si="17"/>
        <v/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20.25" thickBot="1">
      <c r="A147" s="66" t="str">
        <f>IF(ISNA(VLOOKUP($C147,BASEIS!$A$2:$G$475,3,FALSE))," ",VLOOKUP($C147,BASEIS!$A$2:$G$475,7,FALSE))</f>
        <v>http://ad.teikav.edu.gr/</v>
      </c>
      <c r="B147" s="61" t="str">
        <f t="shared" si="14"/>
        <v>i</v>
      </c>
      <c r="C147" s="72">
        <v>569</v>
      </c>
      <c r="D147" s="73" t="str">
        <f>IF(ISNA(VLOOKUP($C147,BASEIS!$A$2:$E$475,3,FALSE))," ",VLOOKUP($C147,BASEIS!$A$2:$E$475,3,FALSE))</f>
        <v>ΛΟΓΙΣΤΙΚΗΣ ΚΑΙ ΧΡΗΜΑΤΟΟΙΚΟΝΟΜΙΚΗΣ (ΚΑΒΑΛΑ)</v>
      </c>
      <c r="E147" s="74" t="str">
        <f>IF(ISNA(VLOOKUP($C147,BASEIS!$A$2:$E$475,2,FALSE))," ",VLOOKUP($C147,BASEIS!$A$2:$E$475,2,FALSE))</f>
        <v>Τ.Ε.Ι. ΑΝΑΤΟΛΙΚΗΣ ΜΑΚΕΔΟΝΙΑΣ &amp; ΘΡΑΚΗΣ</v>
      </c>
      <c r="F147" s="75">
        <f>IF(ISNA(VLOOKUP($C147,BASEIS!$A$2:$E$475,4,FALSE))," ",VLOOKUP($C147,BASEIS!$A$2:$E$475,4,FALSE))</f>
        <v>8489</v>
      </c>
      <c r="G147" s="245">
        <f>IF(ISNA(VLOOKUP($C147,BASEIS!$A$2:$E$475,5,FALSE))," ",VLOOKUP($C147,BASEIS!$A$2:$E$475,5,FALSE))</f>
        <v>7395</v>
      </c>
      <c r="H147" s="64"/>
      <c r="I147" s="71">
        <f t="shared" si="15"/>
        <v>5585.0000000000018</v>
      </c>
      <c r="J147" s="172">
        <f t="shared" si="16"/>
        <v>1</v>
      </c>
      <c r="K147" s="224" t="str">
        <f t="shared" si="17"/>
        <v/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20.25" thickBot="1">
      <c r="A148" s="66" t="str">
        <f>IF(ISNA(VLOOKUP($C148,BASEIS!$A$2:$G$475,3,FALSE))," ",VLOOKUP($C148,BASEIS!$A$2:$G$475,7,FALSE))</f>
        <v>http://www.teiwest.gr/index.php/schools/economy-school/logistiki</v>
      </c>
      <c r="B148" s="61" t="str">
        <f t="shared" si="14"/>
        <v>i</v>
      </c>
      <c r="C148" s="72">
        <v>774</v>
      </c>
      <c r="D148" s="73" t="str">
        <f>IF(ISNA(VLOOKUP($C148,BASEIS!$A$2:$E$475,3,FALSE))," ",VLOOKUP($C148,BASEIS!$A$2:$E$475,3,FALSE))</f>
        <v>ΛΟΓΙΣΤΙΚΗΣ ΚΑΙ ΧΡΗΜΑΤΟΟΙΚΟΝΟΜΙΚΗΣ (ΜΕΣΟΛΟΓΓΙ)</v>
      </c>
      <c r="E148" s="74" t="str">
        <f>IF(ISNA(VLOOKUP($C148,BASEIS!$A$2:$E$475,2,FALSE))," ",VLOOKUP($C148,BASEIS!$A$2:$E$475,2,FALSE))</f>
        <v>Τ.Ε.Ι. ΔΥΤΙΚΗΣ ΕΛΛΑΔΑΣ</v>
      </c>
      <c r="F148" s="75">
        <f>IF(ISNA(VLOOKUP($C148,BASEIS!$A$2:$E$475,4,FALSE))," ",VLOOKUP($C148,BASEIS!$A$2:$E$475,4,FALSE))</f>
        <v>8714</v>
      </c>
      <c r="G148" s="245">
        <f>IF(ISNA(VLOOKUP($C148,BASEIS!$A$2:$E$475,5,FALSE))," ",VLOOKUP($C148,BASEIS!$A$2:$E$475,5,FALSE))</f>
        <v>7455</v>
      </c>
      <c r="H148" s="64"/>
      <c r="I148" s="71">
        <f t="shared" si="15"/>
        <v>5525.0000000000018</v>
      </c>
      <c r="J148" s="172">
        <f t="shared" si="16"/>
        <v>1</v>
      </c>
      <c r="K148" s="224" t="str">
        <f t="shared" si="17"/>
        <v/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20.25" thickBot="1">
      <c r="A149" s="66" t="str">
        <f>IF(ISNA(VLOOKUP($C149,BASEIS!$A$2:$G$475,3,FALSE))," ",VLOOKUP($C149,BASEIS!$A$2:$G$475,7,FALSE))</f>
        <v>http://business.teiser.gr/</v>
      </c>
      <c r="B149" s="61" t="str">
        <f t="shared" si="14"/>
        <v>i</v>
      </c>
      <c r="C149" s="72">
        <v>595</v>
      </c>
      <c r="D149" s="73" t="str">
        <f>IF(ISNA(VLOOKUP($C149,BASEIS!$A$2:$E$475,3,FALSE))," ",VLOOKUP($C149,BASEIS!$A$2:$E$475,3,FALSE))</f>
        <v>ΔΙΟΙΚΗΣΗΣ ΕΠΙΧΕΙΡΗΣΕΩΝ (ΣΕΡΡΕΣ)</v>
      </c>
      <c r="E149" s="74" t="str">
        <f>IF(ISNA(VLOOKUP($C149,BASEIS!$A$2:$E$475,2,FALSE))," ",VLOOKUP($C149,BASEIS!$A$2:$E$475,2,FALSE))</f>
        <v>Τ.Ε.Ι. ΚΕΝΤΡΙΚΗΣ ΜΑΚΕΔΟΝΙΑΣ</v>
      </c>
      <c r="F149" s="75">
        <f>IF(ISNA(VLOOKUP($C149,BASEIS!$A$2:$E$475,4,FALSE))," ",VLOOKUP($C149,BASEIS!$A$2:$E$475,4,FALSE))</f>
        <v>8578</v>
      </c>
      <c r="G149" s="245">
        <f>IF(ISNA(VLOOKUP($C149,BASEIS!$A$2:$E$475,5,FALSE))," ",VLOOKUP($C149,BASEIS!$A$2:$E$475,5,FALSE))</f>
        <v>7631</v>
      </c>
      <c r="H149" s="64"/>
      <c r="I149" s="71">
        <f t="shared" si="15"/>
        <v>5349.0000000000018</v>
      </c>
      <c r="J149" s="172">
        <f t="shared" si="16"/>
        <v>1</v>
      </c>
      <c r="K149" s="224" t="str">
        <f t="shared" si="17"/>
        <v/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20.25" thickBot="1">
      <c r="A150" s="66" t="str">
        <f>IF(ISNA(VLOOKUP($C150,BASEIS!$A$2:$G$475,3,FALSE))," ",VLOOKUP($C150,BASEIS!$A$2:$G$475,7,FALSE))</f>
        <v>http://logistics.teiste.gr/</v>
      </c>
      <c r="B150" s="61" t="str">
        <f t="shared" si="14"/>
        <v>i</v>
      </c>
      <c r="C150" s="72">
        <v>740</v>
      </c>
      <c r="D150" s="73" t="str">
        <f>IF(ISNA(VLOOKUP($C150,BASEIS!$A$2:$E$475,3,FALSE))," ",VLOOKUP($C150,BASEIS!$A$2:$E$475,3,FALSE))</f>
        <v>ΔΙΟΙΚΗΣΗΣ ΣΥΣΤΗΜΑΤΩΝ ΕΦΟΔΙΑΣΜΟΥ (ΘΗΒΑ)</v>
      </c>
      <c r="E150" s="74" t="str">
        <f>IF(ISNA(VLOOKUP($C150,BASEIS!$A$2:$E$475,2,FALSE))," ",VLOOKUP($C150,BASEIS!$A$2:$E$475,2,FALSE))</f>
        <v>Τ.Ε.Ι. ΣΤΕΡΕΑΣ ΕΛΛΑΔΑΣ</v>
      </c>
      <c r="F150" s="75">
        <f>IF(ISNA(VLOOKUP($C150,BASEIS!$A$2:$E$475,4,FALSE))," ",VLOOKUP($C150,BASEIS!$A$2:$E$475,4,FALSE))</f>
        <v>8673</v>
      </c>
      <c r="G150" s="245">
        <f>IF(ISNA(VLOOKUP($C150,BASEIS!$A$2:$E$475,5,FALSE))," ",VLOOKUP($C150,BASEIS!$A$2:$E$475,5,FALSE))</f>
        <v>7645</v>
      </c>
      <c r="H150" s="64"/>
      <c r="I150" s="71">
        <f t="shared" si="15"/>
        <v>5335.0000000000018</v>
      </c>
      <c r="J150" s="172">
        <f t="shared" si="16"/>
        <v>1</v>
      </c>
      <c r="K150" s="224" t="str">
        <f t="shared" si="17"/>
        <v/>
      </c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20.25" thickBot="1">
      <c r="A151" s="66" t="str">
        <f>IF(ISNA(VLOOKUP($C151,BASEIS!$A$2:$G$475,3,FALSE))," ",VLOOKUP($C151,BASEIS!$A$2:$G$475,7,FALSE))</f>
        <v>https://www.teicrete.gr/el/tem/8593</v>
      </c>
      <c r="B151" s="61" t="str">
        <f t="shared" si="14"/>
        <v>i</v>
      </c>
      <c r="C151" s="72">
        <v>709</v>
      </c>
      <c r="D151" s="73" t="str">
        <f>IF(ISNA(VLOOKUP($C151,BASEIS!$A$2:$E$475,3,FALSE))," ",VLOOKUP($C151,BASEIS!$A$2:$E$475,3,FALSE))</f>
        <v>ΗΛΕΚΤΡΟΝΙΚΩΝ ΜΗΧΑΝΙΚΩΝ ΤΕ (ΧΑΝΙΑ)</v>
      </c>
      <c r="E151" s="74" t="str">
        <f>IF(ISNA(VLOOKUP($C151,BASEIS!$A$2:$E$475,2,FALSE))," ",VLOOKUP($C151,BASEIS!$A$2:$E$475,2,FALSE))</f>
        <v>Τ.Ε.Ι. ΚΡΗΤΗΣ</v>
      </c>
      <c r="F151" s="75">
        <f>IF(ISNA(VLOOKUP($C151,BASEIS!$A$2:$E$475,4,FALSE))," ",VLOOKUP($C151,BASEIS!$A$2:$E$475,4,FALSE))</f>
        <v>3756</v>
      </c>
      <c r="G151" s="245">
        <f>IF(ISNA(VLOOKUP($C151,BASEIS!$A$2:$E$475,5,FALSE))," ",VLOOKUP($C151,BASEIS!$A$2:$E$475,5,FALSE))</f>
        <v>7964</v>
      </c>
      <c r="H151" s="64"/>
      <c r="I151" s="71">
        <f t="shared" si="15"/>
        <v>5016.0000000000018</v>
      </c>
      <c r="J151" s="172">
        <f t="shared" si="16"/>
        <v>1</v>
      </c>
      <c r="K151" s="224" t="str">
        <f t="shared" si="17"/>
        <v/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20.25" thickBot="1">
      <c r="A152" s="66" t="str">
        <f>IF(ISNA(VLOOKUP($C152,BASEIS!$A$2:$G$475,3,FALSE))," ",VLOOKUP($C152,BASEIS!$A$2:$G$475,7,FALSE))</f>
        <v>http://accounting.teicm.gr/</v>
      </c>
      <c r="B152" s="61" t="str">
        <f t="shared" si="14"/>
        <v>i</v>
      </c>
      <c r="C152" s="72">
        <v>575</v>
      </c>
      <c r="D152" s="73" t="str">
        <f>IF(ISNA(VLOOKUP($C152,BASEIS!$A$2:$E$475,3,FALSE))," ",VLOOKUP($C152,BASEIS!$A$2:$E$475,3,FALSE))</f>
        <v>ΛΟΓΙΣΤΙΚΗΣ ΚΑΙ ΧΡΗΜΑΤΟΟΙΚΟΝΟΜΙΚΗΣ (ΣΕΡΡΕΣ)</v>
      </c>
      <c r="E152" s="74" t="str">
        <f>IF(ISNA(VLOOKUP($C152,BASEIS!$A$2:$E$475,2,FALSE))," ",VLOOKUP($C152,BASEIS!$A$2:$E$475,2,FALSE))</f>
        <v>Τ.Ε.Ι. ΚΕΝΤΡΙΚΗΣ ΜΑΚΕΔΟΝΙΑΣ</v>
      </c>
      <c r="F152" s="75">
        <f>IF(ISNA(VLOOKUP($C152,BASEIS!$A$2:$E$475,4,FALSE))," ",VLOOKUP($C152,BASEIS!$A$2:$E$475,4,FALSE))</f>
        <v>9556</v>
      </c>
      <c r="G152" s="245">
        <f>IF(ISNA(VLOOKUP($C152,BASEIS!$A$2:$E$475,5,FALSE))," ",VLOOKUP($C152,BASEIS!$A$2:$E$475,5,FALSE))</f>
        <v>8030</v>
      </c>
      <c r="H152" s="64"/>
      <c r="I152" s="71">
        <f t="shared" si="15"/>
        <v>4950.0000000000018</v>
      </c>
      <c r="J152" s="172">
        <f t="shared" si="16"/>
        <v>1</v>
      </c>
      <c r="K152" s="224" t="str">
        <f t="shared" si="17"/>
        <v/>
      </c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20.25" thickBot="1">
      <c r="A153" s="66" t="str">
        <f>IF(ISNA(VLOOKUP($C153,BASEIS!$A$2:$G$475,3,FALSE))," ",VLOOKUP($C153,BASEIS!$A$2:$G$475,7,FALSE))</f>
        <v>http://www.eln.teilam.gr/</v>
      </c>
      <c r="B153" s="61" t="str">
        <f t="shared" si="14"/>
        <v>i</v>
      </c>
      <c r="C153" s="72">
        <v>705</v>
      </c>
      <c r="D153" s="73" t="str">
        <f>IF(ISNA(VLOOKUP($C153,BASEIS!$A$2:$E$475,3,FALSE))," ",VLOOKUP($C153,BASEIS!$A$2:$E$475,3,FALSE))</f>
        <v>ΗΛΕΚΤΡΟΝΙΚΩΝ ΜΗΧΑΝΙΚΩΝ ΤΕ (ΛΑΜΙΑ)</v>
      </c>
      <c r="E153" s="74" t="str">
        <f>IF(ISNA(VLOOKUP($C153,BASEIS!$A$2:$E$475,2,FALSE))," ",VLOOKUP($C153,BASEIS!$A$2:$E$475,2,FALSE))</f>
        <v>Τ.Ε.Ι. ΣΤΕΡΕΑΣ ΕΛΛΑΔΑΣ</v>
      </c>
      <c r="F153" s="75">
        <f>IF(ISNA(VLOOKUP($C153,BASEIS!$A$2:$E$475,4,FALSE))," ",VLOOKUP($C153,BASEIS!$A$2:$E$475,4,FALSE))</f>
        <v>4585</v>
      </c>
      <c r="G153" s="245">
        <f>IF(ISNA(VLOOKUP($C153,BASEIS!$A$2:$E$475,5,FALSE))," ",VLOOKUP($C153,BASEIS!$A$2:$E$475,5,FALSE))</f>
        <v>8204</v>
      </c>
      <c r="H153" s="64"/>
      <c r="I153" s="71">
        <f t="shared" si="15"/>
        <v>4776.0000000000018</v>
      </c>
      <c r="J153" s="172">
        <f t="shared" si="16"/>
        <v>1</v>
      </c>
      <c r="K153" s="224" t="str">
        <f t="shared" si="17"/>
        <v/>
      </c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20.25" thickBot="1">
      <c r="A154" s="66" t="str">
        <f>IF(ISNA(VLOOKUP($C154,BASEIS!$A$2:$G$475,3,FALSE))," ",VLOOKUP($C154,BASEIS!$A$2:$G$475,7,FALSE))</f>
        <v>http://www.teleinfom.teiep.gr/</v>
      </c>
      <c r="B154" s="61" t="str">
        <f t="shared" si="14"/>
        <v>i</v>
      </c>
      <c r="C154" s="72">
        <v>710</v>
      </c>
      <c r="D154" s="73" t="str">
        <f>IF(ISNA(VLOOKUP($C154,BASEIS!$A$2:$E$475,3,FALSE))," ",VLOOKUP($C154,BASEIS!$A$2:$E$475,3,FALSE))</f>
        <v>ΜΗΧΑΝΙΚΩΝ ΠΛΗΡΟΦΟΡΙΚΗΣ ΤΕ (ΑΡΤΑ)</v>
      </c>
      <c r="E154" s="74" t="str">
        <f>IF(ISNA(VLOOKUP($C154,BASEIS!$A$2:$E$475,2,FALSE))," ",VLOOKUP($C154,BASEIS!$A$2:$E$475,2,FALSE))</f>
        <v>Τ.Ε.Ι. ΗΠΕΙΡΟΥ</v>
      </c>
      <c r="F154" s="75">
        <f>IF(ISNA(VLOOKUP($C154,BASEIS!$A$2:$E$475,4,FALSE))," ",VLOOKUP($C154,BASEIS!$A$2:$E$475,4,FALSE))</f>
        <v>7966</v>
      </c>
      <c r="G154" s="245">
        <f>IF(ISNA(VLOOKUP($C154,BASEIS!$A$2:$E$475,5,FALSE))," ",VLOOKUP($C154,BASEIS!$A$2:$E$475,5,FALSE))</f>
        <v>8221</v>
      </c>
      <c r="H154" s="64"/>
      <c r="I154" s="71">
        <f t="shared" si="15"/>
        <v>4759.0000000000018</v>
      </c>
      <c r="J154" s="172">
        <f t="shared" si="16"/>
        <v>1</v>
      </c>
      <c r="K154" s="224" t="str">
        <f t="shared" si="17"/>
        <v/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20.25" thickBot="1">
      <c r="A155" s="66" t="str">
        <f>IF(ISNA(VLOOKUP($C155,BASEIS!$A$2:$G$475,3,FALSE))," ",VLOOKUP($C155,BASEIS!$A$2:$G$475,7,FALSE))</f>
        <v>http://www.loxri.teikal.gr/</v>
      </c>
      <c r="B155" s="61" t="str">
        <f t="shared" si="14"/>
        <v>i</v>
      </c>
      <c r="C155" s="72">
        <v>731</v>
      </c>
      <c r="D155" s="73" t="str">
        <f>IF(ISNA(VLOOKUP($C155,BASEIS!$A$2:$E$475,3,FALSE))," ",VLOOKUP($C155,BASEIS!$A$2:$E$475,3,FALSE))</f>
        <v>ΛΟΓΙΣΤΙΚΗΣ ΚΑΙ ΧΡΗΜΑΤΟΟΙΚΟΝΟΜΙΚΗΣ (ΚΑΛΑΜΑΤΑ)</v>
      </c>
      <c r="E155" s="74" t="str">
        <f>IF(ISNA(VLOOKUP($C155,BASEIS!$A$2:$E$475,2,FALSE))," ",VLOOKUP($C155,BASEIS!$A$2:$E$475,2,FALSE))</f>
        <v>Τ.Ε.Ι. ΠΕΛΟΠΟΝΝΗΣΟΥ</v>
      </c>
      <c r="F155" s="75">
        <f>IF(ISNA(VLOOKUP($C155,BASEIS!$A$2:$E$475,4,FALSE))," ",VLOOKUP($C155,BASEIS!$A$2:$E$475,4,FALSE))</f>
        <v>9619</v>
      </c>
      <c r="G155" s="245">
        <f>IF(ISNA(VLOOKUP($C155,BASEIS!$A$2:$E$475,5,FALSE))," ",VLOOKUP($C155,BASEIS!$A$2:$E$475,5,FALSE))</f>
        <v>8310</v>
      </c>
      <c r="H155" s="64"/>
      <c r="I155" s="71">
        <f t="shared" si="15"/>
        <v>4670.0000000000018</v>
      </c>
      <c r="J155" s="172">
        <f t="shared" si="16"/>
        <v>1</v>
      </c>
      <c r="K155" s="224" t="str">
        <f t="shared" si="17"/>
        <v/>
      </c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20.25" thickBot="1">
      <c r="A156" s="66" t="str">
        <f>IF(ISNA(VLOOKUP($C156,BASEIS!$A$2:$G$475,3,FALSE))," ",VLOOKUP($C156,BASEIS!$A$2:$G$475,7,FALSE))</f>
        <v>http://kastoria.teikoz.gr/inf</v>
      </c>
      <c r="B156" s="61" t="str">
        <f t="shared" si="14"/>
        <v>i</v>
      </c>
      <c r="C156" s="72">
        <v>735</v>
      </c>
      <c r="D156" s="73" t="str">
        <f>IF(ISNA(VLOOKUP($C156,BASEIS!$A$2:$E$475,3,FALSE))," ",VLOOKUP($C156,BASEIS!$A$2:$E$475,3,FALSE))</f>
        <v>ΜΗΧΑΝΙΚΩΝ ΠΛΗΡΟΦΟΡΙΚΗΣ ΤΕ (ΚΑΣΤΟΡΙΑ)</v>
      </c>
      <c r="E156" s="74" t="str">
        <f>IF(ISNA(VLOOKUP($C156,BASEIS!$A$2:$E$475,2,FALSE))," ",VLOOKUP($C156,BASEIS!$A$2:$E$475,2,FALSE))</f>
        <v>Τ.Ε.Ι. ΔΥΤΙΚΗΣ ΜΑΚΕΔΟΝΙΑΣ</v>
      </c>
      <c r="F156" s="75">
        <f>IF(ISNA(VLOOKUP($C156,BASEIS!$A$2:$E$475,4,FALSE))," ",VLOOKUP($C156,BASEIS!$A$2:$E$475,4,FALSE))</f>
        <v>8076</v>
      </c>
      <c r="G156" s="245">
        <f>IF(ISNA(VLOOKUP($C156,BASEIS!$A$2:$E$475,5,FALSE))," ",VLOOKUP($C156,BASEIS!$A$2:$E$475,5,FALSE))</f>
        <v>8513</v>
      </c>
      <c r="H156" s="64"/>
      <c r="I156" s="71">
        <f t="shared" si="15"/>
        <v>4467.0000000000018</v>
      </c>
      <c r="J156" s="172">
        <f t="shared" si="16"/>
        <v>1</v>
      </c>
      <c r="K156" s="224" t="str">
        <f t="shared" si="17"/>
        <v/>
      </c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20.25" thickBot="1">
      <c r="A157" s="66" t="str">
        <f>IF(ISNA(VLOOKUP($C157,BASEIS!$A$2:$G$475,3,FALSE))," ",VLOOKUP($C157,BASEIS!$A$2:$G$475,7,FALSE))</f>
        <v>http://de.teilar.gr/</v>
      </c>
      <c r="B157" s="61" t="str">
        <f t="shared" si="14"/>
        <v>i</v>
      </c>
      <c r="C157" s="72">
        <v>591</v>
      </c>
      <c r="D157" s="73" t="str">
        <f>IF(ISNA(VLOOKUP($C157,BASEIS!$A$2:$E$475,3,FALSE))," ",VLOOKUP($C157,BASEIS!$A$2:$E$475,3,FALSE))</f>
        <v>ΔΙΟΙΚΗΣΗΣ ΕΠΙΧΕΙΡΗΣΕΩΝ (ΛΑΡΙΣΑ) - ΔΙΟΙΚΗΣΗ ΕΠΙΧΕΙΡΗΣΕΩΝ</v>
      </c>
      <c r="E157" s="74" t="str">
        <f>IF(ISNA(VLOOKUP($C157,BASEIS!$A$2:$E$475,2,FALSE))," ",VLOOKUP($C157,BASEIS!$A$2:$E$475,2,FALSE))</f>
        <v>Τ.Ε.Ι. ΘΕΣΣΑΛΙΑΣ</v>
      </c>
      <c r="F157" s="75">
        <f>IF(ISNA(VLOOKUP($C157,BASEIS!$A$2:$E$475,4,FALSE))," ",VLOOKUP($C157,BASEIS!$A$2:$E$475,4,FALSE))</f>
        <v>9568</v>
      </c>
      <c r="G157" s="245">
        <f>IF(ISNA(VLOOKUP($C157,BASEIS!$A$2:$E$475,5,FALSE))," ",VLOOKUP($C157,BASEIS!$A$2:$E$475,5,FALSE))</f>
        <v>8521</v>
      </c>
      <c r="H157" s="64"/>
      <c r="I157" s="71">
        <f t="shared" si="15"/>
        <v>4459.0000000000018</v>
      </c>
      <c r="J157" s="172">
        <f t="shared" si="16"/>
        <v>1</v>
      </c>
      <c r="K157" s="224" t="str">
        <f t="shared" si="17"/>
        <v/>
      </c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20.25" thickBot="1">
      <c r="A158" s="66" t="str">
        <f>IF(ISNA(VLOOKUP($C158,BASEIS!$A$2:$G$475,3,FALSE))," ",VLOOKUP($C158,BASEIS!$A$2:$G$475,7,FALSE))</f>
        <v>https://www.teicrete.gr/accfin/el/node/184</v>
      </c>
      <c r="B158" s="61" t="str">
        <f t="shared" ref="B158:B189" si="18">HYPERLINK(A158,"i")</f>
        <v>i</v>
      </c>
      <c r="C158" s="72">
        <v>772</v>
      </c>
      <c r="D158" s="73" t="str">
        <f>IF(ISNA(VLOOKUP($C158,BASEIS!$A$2:$E$475,3,FALSE))," ",VLOOKUP($C158,BASEIS!$A$2:$E$475,3,FALSE))</f>
        <v>ΛΟΓΙΣΤΙΚΗΣ ΚΑΙ ΧΡΗΜΑΤΟΟΙΚΟΝΟΜΙΚΗΣ (ΗΡΑΚΛΕΙΟ)</v>
      </c>
      <c r="E158" s="74" t="str">
        <f>IF(ISNA(VLOOKUP($C158,BASEIS!$A$2:$E$475,2,FALSE))," ",VLOOKUP($C158,BASEIS!$A$2:$E$475,2,FALSE))</f>
        <v>Τ.Ε.Ι. ΚΡΗΤΗΣ</v>
      </c>
      <c r="F158" s="75">
        <f>IF(ISNA(VLOOKUP($C158,BASEIS!$A$2:$E$475,4,FALSE))," ",VLOOKUP($C158,BASEIS!$A$2:$E$475,4,FALSE))</f>
        <v>9829</v>
      </c>
      <c r="G158" s="245">
        <f>IF(ISNA(VLOOKUP($C158,BASEIS!$A$2:$E$475,5,FALSE))," ",VLOOKUP($C158,BASEIS!$A$2:$E$475,5,FALSE))</f>
        <v>8526</v>
      </c>
      <c r="H158" s="64"/>
      <c r="I158" s="71">
        <f t="shared" ref="I158:I193" si="19">$F$2-G158</f>
        <v>4454.0000000000018</v>
      </c>
      <c r="J158" s="172">
        <f t="shared" ref="J158:J189" si="20">IF(I158&gt;=0,1,2)</f>
        <v>1</v>
      </c>
      <c r="K158" s="224" t="str">
        <f t="shared" ref="K158:K193" si="21">IF(G158=0,"ΝΕΑ ΣΧΟΛΗ","")</f>
        <v/>
      </c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20.25" thickBot="1">
      <c r="A159" s="66" t="str">
        <f>IF(ISNA(VLOOKUP($C159,BASEIS!$A$2:$G$475,3,FALSE))," ",VLOOKUP($C159,BASEIS!$A$2:$G$475,7,FALSE))</f>
        <v>http://www.sparti.teikal.gr/</v>
      </c>
      <c r="B159" s="61" t="str">
        <f t="shared" si="18"/>
        <v>i</v>
      </c>
      <c r="C159" s="72">
        <v>529</v>
      </c>
      <c r="D159" s="73" t="str">
        <f>IF(ISNA(VLOOKUP($C159,BASEIS!$A$2:$E$475,3,FALSE))," ",VLOOKUP($C159,BASEIS!$A$2:$E$475,3,FALSE))</f>
        <v>ΜΗΧΑΝΙΚΩΝ ΠΛΗΡΟΦΟΡΙΚΗΣ ΤΕ (ΣΠΑΡΤΗ)</v>
      </c>
      <c r="E159" s="74" t="str">
        <f>IF(ISNA(VLOOKUP($C159,BASEIS!$A$2:$E$475,2,FALSE))," ",VLOOKUP($C159,BASEIS!$A$2:$E$475,2,FALSE))</f>
        <v>Τ.Ε.Ι. ΠΕΛΟΠΟΝΝΗΣΟΥ</v>
      </c>
      <c r="F159" s="75">
        <f>IF(ISNA(VLOOKUP($C159,BASEIS!$A$2:$E$475,4,FALSE))," ",VLOOKUP($C159,BASEIS!$A$2:$E$475,4,FALSE))</f>
        <v>8829</v>
      </c>
      <c r="G159" s="245">
        <f>IF(ISNA(VLOOKUP($C159,BASEIS!$A$2:$E$475,5,FALSE))," ",VLOOKUP($C159,BASEIS!$A$2:$E$475,5,FALSE))</f>
        <v>8619</v>
      </c>
      <c r="H159" s="64"/>
      <c r="I159" s="71">
        <f t="shared" si="19"/>
        <v>4361.0000000000018</v>
      </c>
      <c r="J159" s="172">
        <f t="shared" si="20"/>
        <v>1</v>
      </c>
      <c r="K159" s="224" t="str">
        <f t="shared" si="21"/>
        <v/>
      </c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20.25" thickBot="1">
      <c r="A160" s="66" t="str">
        <f>IF(ISNA(VLOOKUP($C160,BASEIS!$A$2:$G$475,3,FALSE))," ",VLOOKUP($C160,BASEIS!$A$2:$G$475,7,FALSE))</f>
        <v>http://www.sdo.teicrete.gr/dep/</v>
      </c>
      <c r="B160" s="61" t="str">
        <f t="shared" si="18"/>
        <v>i</v>
      </c>
      <c r="C160" s="72">
        <v>593</v>
      </c>
      <c r="D160" s="73" t="str">
        <f>IF(ISNA(VLOOKUP($C160,BASEIS!$A$2:$E$475,3,FALSE))," ",VLOOKUP($C160,BASEIS!$A$2:$E$475,3,FALSE))</f>
        <v>ΔΙΟΙΚΗΣΗΣ ΕΠΙΧΕΙΡΗΣΕΩΝ (ΗΡΑΚΛΕΙΟ) - ΔΙΟΙΚΗΣΗ ΕΠΙΧΕΙΡΗΣΕΩΝ</v>
      </c>
      <c r="E160" s="74" t="str">
        <f>IF(ISNA(VLOOKUP($C160,BASEIS!$A$2:$E$475,2,FALSE))," ",VLOOKUP($C160,BASEIS!$A$2:$E$475,2,FALSE))</f>
        <v>Τ.Ε.Ι. ΚΡΗΤΗΣ</v>
      </c>
      <c r="F160" s="75">
        <f>IF(ISNA(VLOOKUP($C160,BASEIS!$A$2:$E$475,4,FALSE))," ",VLOOKUP($C160,BASEIS!$A$2:$E$475,4,FALSE))</f>
        <v>9871</v>
      </c>
      <c r="G160" s="245">
        <f>IF(ISNA(VLOOKUP($C160,BASEIS!$A$2:$E$475,5,FALSE))," ",VLOOKUP($C160,BASEIS!$A$2:$E$475,5,FALSE))</f>
        <v>8714</v>
      </c>
      <c r="H160" s="64"/>
      <c r="I160" s="71">
        <f t="shared" si="19"/>
        <v>4266.0000000000018</v>
      </c>
      <c r="J160" s="172">
        <f t="shared" si="20"/>
        <v>1</v>
      </c>
      <c r="K160" s="224" t="str">
        <f t="shared" si="21"/>
        <v/>
      </c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20.25" thickBot="1">
      <c r="A161" s="66" t="str">
        <f>IF(ISNA(VLOOKUP($C161,BASEIS!$A$2:$G$475,3,FALSE))," ",VLOOKUP($C161,BASEIS!$A$2:$G$475,7,FALSE))</f>
        <v>http://www.aut.teihal.gr/</v>
      </c>
      <c r="B161" s="61" t="str">
        <f t="shared" si="18"/>
        <v>i</v>
      </c>
      <c r="C161" s="72">
        <v>722</v>
      </c>
      <c r="D161" s="73" t="str">
        <f>IF(ISNA(VLOOKUP($C161,BASEIS!$A$2:$E$475,3,FALSE))," ",VLOOKUP($C161,BASEIS!$A$2:$E$475,3,FALSE))</f>
        <v>ΜΗΧΑΝΙΚΩΝ ΑΥΤΟΜΑΤΙΣΜΟΥ ΤΕ (ΧΑΛΚΙΔΑ)</v>
      </c>
      <c r="E161" s="74" t="str">
        <f>IF(ISNA(VLOOKUP($C161,BASEIS!$A$2:$E$475,2,FALSE))," ",VLOOKUP($C161,BASEIS!$A$2:$E$475,2,FALSE))</f>
        <v>Τ.Ε.Ι. ΣΤΕΡΕΑΣ ΕΛΛΑΔΑΣ</v>
      </c>
      <c r="F161" s="75">
        <f>IF(ISNA(VLOOKUP($C161,BASEIS!$A$2:$E$475,4,FALSE))," ",VLOOKUP($C161,BASEIS!$A$2:$E$475,4,FALSE))</f>
        <v>5802</v>
      </c>
      <c r="G161" s="245">
        <f>IF(ISNA(VLOOKUP($C161,BASEIS!$A$2:$E$475,5,FALSE))," ",VLOOKUP($C161,BASEIS!$A$2:$E$475,5,FALSE))</f>
        <v>8889</v>
      </c>
      <c r="H161" s="64"/>
      <c r="I161" s="71">
        <f t="shared" si="19"/>
        <v>4091.0000000000018</v>
      </c>
      <c r="J161" s="172">
        <f t="shared" si="20"/>
        <v>1</v>
      </c>
      <c r="K161" s="224" t="str">
        <f t="shared" si="21"/>
        <v/>
      </c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20.25" thickBot="1">
      <c r="A162" s="66" t="str">
        <f>IF(ISNA(VLOOKUP($C162,BASEIS!$A$2:$G$475,3,FALSE))," ",VLOOKUP($C162,BASEIS!$A$2:$G$475,7,FALSE))</f>
        <v>http://www.tesyd.teimes.gr/w/</v>
      </c>
      <c r="B162" s="61" t="str">
        <f t="shared" si="18"/>
        <v>i</v>
      </c>
      <c r="C162" s="72">
        <v>736</v>
      </c>
      <c r="D162" s="73" t="str">
        <f>IF(ISNA(VLOOKUP($C162,BASEIS!$A$2:$E$475,3,FALSE))," ",VLOOKUP($C162,BASEIS!$A$2:$E$475,3,FALSE))</f>
        <v>ΜΗΧΑΝΙΚΩΝ ΠΛΗΡΟΦΟΡΙΚΗΣ ΤΕ (ΝΑΥΠΑΚΤΟΣ)</v>
      </c>
      <c r="E162" s="74" t="str">
        <f>IF(ISNA(VLOOKUP($C162,BASEIS!$A$2:$E$475,2,FALSE))," ",VLOOKUP($C162,BASEIS!$A$2:$E$475,2,FALSE))</f>
        <v>Τ.Ε.Ι. ΔΥΤΙΚΗΣ ΕΛΛΑΔΑΣ</v>
      </c>
      <c r="F162" s="75">
        <f>IF(ISNA(VLOOKUP($C162,BASEIS!$A$2:$E$475,4,FALSE))," ",VLOOKUP($C162,BASEIS!$A$2:$E$475,4,FALSE))</f>
        <v>9227</v>
      </c>
      <c r="G162" s="245">
        <f>IF(ISNA(VLOOKUP($C162,BASEIS!$A$2:$E$475,5,FALSE))," ",VLOOKUP($C162,BASEIS!$A$2:$E$475,5,FALSE))</f>
        <v>8890</v>
      </c>
      <c r="H162" s="64"/>
      <c r="I162" s="71">
        <f t="shared" si="19"/>
        <v>4090.0000000000018</v>
      </c>
      <c r="J162" s="172">
        <f t="shared" si="20"/>
        <v>1</v>
      </c>
      <c r="K162" s="224" t="str">
        <f t="shared" si="21"/>
        <v/>
      </c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20.25" thickBot="1">
      <c r="A163" s="66" t="str">
        <f>IF(ISNA(VLOOKUP($C163,BASEIS!$A$2:$G$475,3,FALSE))," ",VLOOKUP($C163,BASEIS!$A$2:$G$475,7,FALSE))</f>
        <v>http://accounting.sdo.teilar.gr/</v>
      </c>
      <c r="B163" s="61" t="str">
        <f t="shared" si="18"/>
        <v>i</v>
      </c>
      <c r="C163" s="72">
        <v>565</v>
      </c>
      <c r="D163" s="73" t="str">
        <f>IF(ISNA(VLOOKUP($C163,BASEIS!$A$2:$E$475,3,FALSE))," ",VLOOKUP($C163,BASEIS!$A$2:$E$475,3,FALSE))</f>
        <v>ΛΟΓΙΣΤΙΚΗΣ ΚΑΙ ΧΡΗΜΑΤΟΟΙΚΟΝΟΜΙΚΗΣ (ΛΑΡΙΣΑ)</v>
      </c>
      <c r="E163" s="74" t="str">
        <f>IF(ISNA(VLOOKUP($C163,BASEIS!$A$2:$E$475,2,FALSE))," ",VLOOKUP($C163,BASEIS!$A$2:$E$475,2,FALSE))</f>
        <v>Τ.Ε.Ι. ΘΕΣΣΑΛΙΑΣ</v>
      </c>
      <c r="F163" s="75">
        <f>IF(ISNA(VLOOKUP($C163,BASEIS!$A$2:$E$475,4,FALSE))," ",VLOOKUP($C163,BASEIS!$A$2:$E$475,4,FALSE))</f>
        <v>10361</v>
      </c>
      <c r="G163" s="245">
        <f>IF(ISNA(VLOOKUP($C163,BASEIS!$A$2:$E$475,5,FALSE))," ",VLOOKUP($C163,BASEIS!$A$2:$E$475,5,FALSE))</f>
        <v>9071</v>
      </c>
      <c r="H163" s="64"/>
      <c r="I163" s="71">
        <f t="shared" si="19"/>
        <v>3909.0000000000018</v>
      </c>
      <c r="J163" s="172">
        <f t="shared" si="20"/>
        <v>1</v>
      </c>
      <c r="K163" s="224" t="str">
        <f t="shared" si="21"/>
        <v/>
      </c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20.25" thickBot="1">
      <c r="A164" s="66" t="str">
        <f>IF(ISNA(VLOOKUP($C164,BASEIS!$A$2:$G$475,3,FALSE))," ",VLOOKUP($C164,BASEIS!$A$2:$G$475,7,FALSE))</f>
        <v>http://www.teihal.gr/acc/welcome.asp</v>
      </c>
      <c r="B164" s="61" t="str">
        <f t="shared" si="18"/>
        <v>i</v>
      </c>
      <c r="C164" s="72">
        <v>577</v>
      </c>
      <c r="D164" s="73" t="str">
        <f>IF(ISNA(VLOOKUP($C164,BASEIS!$A$2:$E$475,3,FALSE))," ",VLOOKUP($C164,BASEIS!$A$2:$E$475,3,FALSE))</f>
        <v>ΛΟΓΙΣΤΙΚΗΣ ΚΑΙ ΧΡΗΜΑΤΟΟΙΚΟΝΟΜΙΚΗΣ (ΧΑΛΚΙΔΑ)</v>
      </c>
      <c r="E164" s="74" t="str">
        <f>IF(ISNA(VLOOKUP($C164,BASEIS!$A$2:$E$475,2,FALSE))," ",VLOOKUP($C164,BASEIS!$A$2:$E$475,2,FALSE))</f>
        <v>Τ.Ε.Ι. ΣΤΕΡΕΑΣ ΕΛΛΑΔΑΣ</v>
      </c>
      <c r="F164" s="75">
        <f>IF(ISNA(VLOOKUP($C164,BASEIS!$A$2:$E$475,4,FALSE))," ",VLOOKUP($C164,BASEIS!$A$2:$E$475,4,FALSE))</f>
        <v>10588</v>
      </c>
      <c r="G164" s="245">
        <f>IF(ISNA(VLOOKUP($C164,BASEIS!$A$2:$E$475,5,FALSE))," ",VLOOKUP($C164,BASEIS!$A$2:$E$475,5,FALSE))</f>
        <v>9279</v>
      </c>
      <c r="H164" s="64"/>
      <c r="I164" s="71">
        <f t="shared" si="19"/>
        <v>3701.0000000000018</v>
      </c>
      <c r="J164" s="172">
        <f t="shared" si="20"/>
        <v>1</v>
      </c>
      <c r="K164" s="224" t="str">
        <f t="shared" si="21"/>
        <v/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20.25" thickBot="1">
      <c r="A165" s="66" t="str">
        <f>IF(ISNA(VLOOKUP($C165,BASEIS!$A$2:$G$475,3,FALSE))," ",VLOOKUP($C165,BASEIS!$A$2:$G$475,7,FALSE))</f>
        <v>http://www.upatras.gr/el/node/143</v>
      </c>
      <c r="B165" s="61" t="str">
        <f t="shared" si="18"/>
        <v>i</v>
      </c>
      <c r="C165" s="72">
        <v>766</v>
      </c>
      <c r="D165" s="73" t="str">
        <f>IF(ISNA(VLOOKUP($C165,BASEIS!$A$2:$E$475,3,FALSE))," ",VLOOKUP($C165,BASEIS!$A$2:$E$475,3,FALSE))</f>
        <v>ΔΙΟΙΚΗΣΗΣ ΕΠΙΧΕΙΡΗΣΕΩΝ (ΠΑΤΡΑ)</v>
      </c>
      <c r="E165" s="74" t="str">
        <f>IF(ISNA(VLOOKUP($C165,BASEIS!$A$2:$E$475,2,FALSE))," ",VLOOKUP($C165,BASEIS!$A$2:$E$475,2,FALSE))</f>
        <v>Τ.Ε.Ι. ΔΥΤΙΚΗΣ ΕΛΛΑΔΑΣ</v>
      </c>
      <c r="F165" s="75">
        <f>IF(ISNA(VLOOKUP($C165,BASEIS!$A$2:$E$475,4,FALSE))," ",VLOOKUP($C165,BASEIS!$A$2:$E$475,4,FALSE))</f>
        <v>10567</v>
      </c>
      <c r="G165" s="245">
        <f>IF(ISNA(VLOOKUP($C165,BASEIS!$A$2:$E$475,5,FALSE))," ",VLOOKUP($C165,BASEIS!$A$2:$E$475,5,FALSE))</f>
        <v>9361</v>
      </c>
      <c r="H165" s="64"/>
      <c r="I165" s="71">
        <f t="shared" si="19"/>
        <v>3619.0000000000018</v>
      </c>
      <c r="J165" s="172">
        <f t="shared" si="20"/>
        <v>1</v>
      </c>
      <c r="K165" s="224" t="str">
        <f t="shared" si="21"/>
        <v/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20.25" thickBot="1">
      <c r="A166" s="66" t="str">
        <f>IF(ISNA(VLOOKUP($C166,BASEIS!$A$2:$G$475,3,FALSE))," ",VLOOKUP($C166,BASEIS!$A$2:$G$475,7,FALSE))</f>
        <v>http://iiwm.teikav.edu.gr/ii/</v>
      </c>
      <c r="B166" s="61" t="str">
        <f t="shared" si="18"/>
        <v>i</v>
      </c>
      <c r="C166" s="72">
        <v>724</v>
      </c>
      <c r="D166" s="73" t="str">
        <f>IF(ISNA(VLOOKUP($C166,BASEIS!$A$2:$E$475,3,FALSE))," ",VLOOKUP($C166,BASEIS!$A$2:$E$475,3,FALSE))</f>
        <v>ΜΗΧΑΝΙΚΩΝ ΠΛΗΡΟΦΟΡΙΚΗΣ ΤΕ (ΚΑΒΑΛΑ)</v>
      </c>
      <c r="E166" s="74" t="str">
        <f>IF(ISNA(VLOOKUP($C166,BASEIS!$A$2:$E$475,2,FALSE))," ",VLOOKUP($C166,BASEIS!$A$2:$E$475,2,FALSE))</f>
        <v>Τ.Ε.Ι. ΑΝΑΤΟΛΙΚΗΣ ΜΑΚΕΔΟΝΙΑΣ &amp; ΘΡΑΚΗΣ</v>
      </c>
      <c r="F166" s="75">
        <f>IF(ISNA(VLOOKUP($C166,BASEIS!$A$2:$E$475,4,FALSE))," ",VLOOKUP($C166,BASEIS!$A$2:$E$475,4,FALSE))</f>
        <v>9417</v>
      </c>
      <c r="G166" s="245">
        <f>IF(ISNA(VLOOKUP($C166,BASEIS!$A$2:$E$475,5,FALSE))," ",VLOOKUP($C166,BASEIS!$A$2:$E$475,5,FALSE))</f>
        <v>9522</v>
      </c>
      <c r="H166" s="64"/>
      <c r="I166" s="71">
        <f t="shared" si="19"/>
        <v>3458.0000000000018</v>
      </c>
      <c r="J166" s="172">
        <f t="shared" si="20"/>
        <v>1</v>
      </c>
      <c r="K166" s="224" t="str">
        <f t="shared" si="21"/>
        <v/>
      </c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20.25" thickBot="1">
      <c r="A167" s="66" t="str">
        <f>IF(ISNA(VLOOKUP($C167,BASEIS!$A$2:$G$475,3,FALSE))," ",VLOOKUP($C167,BASEIS!$A$2:$G$475,7,FALSE))</f>
        <v>http://www.cs.teilar.gr/CS/Home.jsp</v>
      </c>
      <c r="B167" s="61" t="str">
        <f t="shared" si="18"/>
        <v>i</v>
      </c>
      <c r="C167" s="72">
        <v>723</v>
      </c>
      <c r="D167" s="73" t="str">
        <f>IF(ISNA(VLOOKUP($C167,BASEIS!$A$2:$E$475,3,FALSE))," ",VLOOKUP($C167,BASEIS!$A$2:$E$475,3,FALSE))</f>
        <v>ΜΗΧΑΝΙΚΩΝ ΠΛΗΡΟΦΟΡΙΚΗΣ ΤΕ (ΛΑΡΙΣΑ)</v>
      </c>
      <c r="E167" s="74" t="str">
        <f>IF(ISNA(VLOOKUP($C167,BASEIS!$A$2:$E$475,2,FALSE))," ",VLOOKUP($C167,BASEIS!$A$2:$E$475,2,FALSE))</f>
        <v>Τ.Ε.Ι. ΘΕΣΣΑΛΙΑΣ</v>
      </c>
      <c r="F167" s="75">
        <f>IF(ISNA(VLOOKUP($C167,BASEIS!$A$2:$E$475,4,FALSE))," ",VLOOKUP($C167,BASEIS!$A$2:$E$475,4,FALSE))</f>
        <v>9823</v>
      </c>
      <c r="G167" s="245">
        <f>IF(ISNA(VLOOKUP($C167,BASEIS!$A$2:$E$475,5,FALSE))," ",VLOOKUP($C167,BASEIS!$A$2:$E$475,5,FALSE))</f>
        <v>9862</v>
      </c>
      <c r="H167" s="64"/>
      <c r="I167" s="71">
        <f t="shared" si="19"/>
        <v>3118.0000000000018</v>
      </c>
      <c r="J167" s="172">
        <f t="shared" si="20"/>
        <v>1</v>
      </c>
      <c r="K167" s="224" t="str">
        <f t="shared" si="21"/>
        <v/>
      </c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20.25" thickBot="1">
      <c r="A168" s="66" t="str">
        <f>IF(ISNA(VLOOKUP($C168,BASEIS!$A$2:$G$475,3,FALSE))," ",VLOOKUP($C168,BASEIS!$A$2:$G$475,7,FALSE))</f>
        <v>http://www.ydad.teimes.gr/</v>
      </c>
      <c r="B168" s="61" t="str">
        <f t="shared" si="18"/>
        <v>i</v>
      </c>
      <c r="C168" s="72">
        <v>555</v>
      </c>
      <c r="D168" s="73" t="str">
        <f>IF(ISNA(VLOOKUP($C168,BASEIS!$A$2:$E$475,3,FALSE))," ",VLOOKUP($C168,BASEIS!$A$2:$E$475,3,FALSE))</f>
        <v>ΤΕΧΝΟΛΟΓΙΑΣ ΑΛΙΕΙΑΣ - ΥΔΑΤΟΚΑΛΛΙΕΡΓΕΙΩΝ (ΜΕΣΟΛΟΓΓΙ)</v>
      </c>
      <c r="E168" s="74" t="str">
        <f>IF(ISNA(VLOOKUP($C168,BASEIS!$A$2:$E$475,2,FALSE))," ",VLOOKUP($C168,BASEIS!$A$2:$E$475,2,FALSE))</f>
        <v>Τ.Ε.Ι. ΔΥΤΙΚΗΣ ΕΛΛΑΔΑΣ</v>
      </c>
      <c r="F168" s="75">
        <f>IF(ISNA(VLOOKUP($C168,BASEIS!$A$2:$E$475,4,FALSE))," ",VLOOKUP($C168,BASEIS!$A$2:$E$475,4,FALSE))</f>
        <v>6070</v>
      </c>
      <c r="G168" s="245">
        <f>IF(ISNA(VLOOKUP($C168,BASEIS!$A$2:$E$475,5,FALSE))," ",VLOOKUP($C168,BASEIS!$A$2:$E$475,5,FALSE))</f>
        <v>9876</v>
      </c>
      <c r="H168" s="64"/>
      <c r="I168" s="71">
        <f t="shared" si="19"/>
        <v>3104.0000000000018</v>
      </c>
      <c r="J168" s="172">
        <f t="shared" si="20"/>
        <v>1</v>
      </c>
      <c r="K168" s="224" t="str">
        <f t="shared" si="21"/>
        <v/>
      </c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20.25" thickBot="1">
      <c r="A169" s="66" t="str">
        <f>IF(ISNA(VLOOKUP($C169,BASEIS!$A$2:$G$475,3,FALSE))," ",VLOOKUP($C169,BASEIS!$A$2:$G$475,7,FALSE))</f>
        <v>http://inf.teiste.gr/</v>
      </c>
      <c r="B169" s="61" t="str">
        <f t="shared" si="18"/>
        <v>i</v>
      </c>
      <c r="C169" s="72">
        <v>506</v>
      </c>
      <c r="D169" s="73" t="str">
        <f>IF(ISNA(VLOOKUP($C169,BASEIS!$A$2:$E$475,3,FALSE))," ",VLOOKUP($C169,BASEIS!$A$2:$E$475,3,FALSE))</f>
        <v>ΜΗΧΑΝΙΚΩΝ ΠΛΗΡΟΦΟΡΙΚΗΣ ΤΕ (ΛΑΜΙΑ)</v>
      </c>
      <c r="E169" s="74" t="str">
        <f>IF(ISNA(VLOOKUP($C169,BASEIS!$A$2:$E$475,2,FALSE))," ",VLOOKUP($C169,BASEIS!$A$2:$E$475,2,FALSE))</f>
        <v>Τ.Ε.Ι. ΣΤΕΡΕΑΣ ΕΛΛΑΔΑΣ</v>
      </c>
      <c r="F169" s="75">
        <f>IF(ISNA(VLOOKUP($C169,BASEIS!$A$2:$E$475,4,FALSE))," ",VLOOKUP($C169,BASEIS!$A$2:$E$475,4,FALSE))</f>
        <v>10233</v>
      </c>
      <c r="G169" s="245">
        <f>IF(ISNA(VLOOKUP($C169,BASEIS!$A$2:$E$475,5,FALSE))," ",VLOOKUP($C169,BASEIS!$A$2:$E$475,5,FALSE))</f>
        <v>10035</v>
      </c>
      <c r="H169" s="64"/>
      <c r="I169" s="71">
        <f t="shared" si="19"/>
        <v>2945.0000000000018</v>
      </c>
      <c r="J169" s="172">
        <f t="shared" si="20"/>
        <v>1</v>
      </c>
      <c r="K169" s="224" t="str">
        <f t="shared" si="21"/>
        <v/>
      </c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20.25" thickBot="1">
      <c r="A170" s="66" t="str">
        <f>IF(ISNA(VLOOKUP($C170,BASEIS!$A$2:$G$475,3,FALSE))," ",VLOOKUP($C170,BASEIS!$A$2:$G$475,7,FALSE))</f>
        <v>http://vrefo.ioa.teiep.gr</v>
      </c>
      <c r="B170" s="61" t="str">
        <f t="shared" si="18"/>
        <v>i</v>
      </c>
      <c r="C170" s="72">
        <v>692</v>
      </c>
      <c r="D170" s="73" t="str">
        <f>IF(ISNA(VLOOKUP($C170,BASEIS!$A$2:$E$475,3,FALSE))," ",VLOOKUP($C170,BASEIS!$A$2:$E$475,3,FALSE))</f>
        <v>ΠΡΟΣΧΟΛΙΚΗΣ ΑΓΩΓΗΣ (ΙΩΑΝΝΙΝΑ)</v>
      </c>
      <c r="E170" s="74" t="str">
        <f>IF(ISNA(VLOOKUP($C170,BASEIS!$A$2:$E$475,2,FALSE))," ",VLOOKUP($C170,BASEIS!$A$2:$E$475,2,FALSE))</f>
        <v>Τ.Ε.Ι. ΗΠΕΙΡΟΥ</v>
      </c>
      <c r="F170" s="75">
        <f>IF(ISNA(VLOOKUP($C170,BASEIS!$A$2:$E$475,4,FALSE))," ",VLOOKUP($C170,BASEIS!$A$2:$E$475,4,FALSE))</f>
        <v>8404</v>
      </c>
      <c r="G170" s="245">
        <f>IF(ISNA(VLOOKUP($C170,BASEIS!$A$2:$E$475,5,FALSE))," ",VLOOKUP($C170,BASEIS!$A$2:$E$475,5,FALSE))</f>
        <v>10140</v>
      </c>
      <c r="H170" s="64"/>
      <c r="I170" s="71">
        <f t="shared" si="19"/>
        <v>2840.0000000000018</v>
      </c>
      <c r="J170" s="172">
        <f t="shared" si="20"/>
        <v>1</v>
      </c>
      <c r="K170" s="224" t="str">
        <f t="shared" si="21"/>
        <v/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20.25" thickBot="1">
      <c r="A171" s="66" t="str">
        <f>IF(ISNA(VLOOKUP($C171,BASEIS!$A$2:$G$475,3,FALSE))," ",VLOOKUP($C171,BASEIS!$A$2:$G$475,7,FALSE))</f>
        <v>http://www.el.teithe.gr/</v>
      </c>
      <c r="B171" s="61" t="str">
        <f t="shared" si="18"/>
        <v>i</v>
      </c>
      <c r="C171" s="72">
        <v>505</v>
      </c>
      <c r="D171" s="73" t="str">
        <f>IF(ISNA(VLOOKUP($C171,BASEIS!$A$2:$E$475,3,FALSE))," ",VLOOKUP($C171,BASEIS!$A$2:$E$475,3,FALSE))</f>
        <v>ΗΛΕΚΤΡΟΝΙΚΩΝ ΜΗΧΑΝΙΚΩΝ ΤΕ (ΘΕΣΣΑΛΟΝΙΚΗ)</v>
      </c>
      <c r="E171" s="74" t="str">
        <f>IF(ISNA(VLOOKUP($C171,BASEIS!$A$2:$E$475,2,FALSE))," ",VLOOKUP($C171,BASEIS!$A$2:$E$475,2,FALSE))</f>
        <v>ΑΛΕΞΑΝΔΡΕΙΟ Τ.Ε.Ι. ΘΕΣΣΑΛΟΝΙΚΗΣ</v>
      </c>
      <c r="F171" s="75">
        <f>IF(ISNA(VLOOKUP($C171,BASEIS!$A$2:$E$475,4,FALSE))," ",VLOOKUP($C171,BASEIS!$A$2:$E$475,4,FALSE))</f>
        <v>8770</v>
      </c>
      <c r="G171" s="245">
        <f>IF(ISNA(VLOOKUP($C171,BASEIS!$A$2:$E$475,5,FALSE))," ",VLOOKUP($C171,BASEIS!$A$2:$E$475,5,FALSE))</f>
        <v>10157</v>
      </c>
      <c r="H171" s="64"/>
      <c r="I171" s="71">
        <f t="shared" si="19"/>
        <v>2823.0000000000018</v>
      </c>
      <c r="J171" s="172">
        <f t="shared" si="20"/>
        <v>1</v>
      </c>
      <c r="K171" s="224" t="str">
        <f t="shared" si="21"/>
        <v/>
      </c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20.25" thickBot="1">
      <c r="A172" s="66" t="str">
        <f>IF(ISNA(VLOOKUP($C172,BASEIS!$A$2:$G$475,3,FALSE))," ",VLOOKUP($C172,BASEIS!$A$2:$G$475,7,FALSE))</f>
        <v>http://www.epp.teicrete.gr/</v>
      </c>
      <c r="B172" s="61" t="str">
        <f t="shared" si="18"/>
        <v>i</v>
      </c>
      <c r="C172" s="72">
        <v>725</v>
      </c>
      <c r="D172" s="73" t="str">
        <f>IF(ISNA(VLOOKUP($C172,BASEIS!$A$2:$E$475,3,FALSE))," ",VLOOKUP($C172,BASEIS!$A$2:$E$475,3,FALSE))</f>
        <v>ΜΗΧΑΝΙΚΩΝ ΠΛΗΡΟΦΟΡΙΚΗΣ ΤΕ (ΗΡΑΚΛΕΙΟ)</v>
      </c>
      <c r="E172" s="74" t="str">
        <f>IF(ISNA(VLOOKUP($C172,BASEIS!$A$2:$E$475,2,FALSE))," ",VLOOKUP($C172,BASEIS!$A$2:$E$475,2,FALSE))</f>
        <v>Τ.Ε.Ι. ΚΡΗΤΗΣ</v>
      </c>
      <c r="F172" s="75">
        <f>IF(ISNA(VLOOKUP($C172,BASEIS!$A$2:$E$475,4,FALSE))," ",VLOOKUP($C172,BASEIS!$A$2:$E$475,4,FALSE))</f>
        <v>10210</v>
      </c>
      <c r="G172" s="245">
        <f>IF(ISNA(VLOOKUP($C172,BASEIS!$A$2:$E$475,5,FALSE))," ",VLOOKUP($C172,BASEIS!$A$2:$E$475,5,FALSE))</f>
        <v>10230</v>
      </c>
      <c r="H172" s="64"/>
      <c r="I172" s="71">
        <f t="shared" si="19"/>
        <v>2750.0000000000018</v>
      </c>
      <c r="J172" s="172">
        <f t="shared" si="20"/>
        <v>1</v>
      </c>
      <c r="K172" s="224" t="str">
        <f t="shared" si="21"/>
        <v/>
      </c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20.25" thickBot="1">
      <c r="A173" s="66" t="str">
        <f>IF(ISNA(VLOOKUP($C173,BASEIS!$A$2:$G$475,3,FALSE))," ",VLOOKUP($C173,BASEIS!$A$2:$G$475,7,FALSE))</f>
        <v>http://www.teiath.gr/sdo/dmyp/</v>
      </c>
      <c r="B173" s="61" t="str">
        <f t="shared" si="18"/>
        <v>i</v>
      </c>
      <c r="C173" s="72">
        <v>631</v>
      </c>
      <c r="D173" s="73" t="str">
        <f>IF(ISNA(VLOOKUP($C173,BASEIS!$A$2:$E$475,3,FALSE))," ",VLOOKUP($C173,BASEIS!$A$2:$E$475,3,FALSE))</f>
        <v>ΔΙΟΙΚΗΣΗΣ ΕΠΙΧΕΙΡΗΣΕΩΝ (ΑΘΗΝΑ) - ΔΙΟΙΚΗΣΗ ΜΟΝΑΔΩΝ ΥΓΕΙΑΣ ΚΑΙ ΠΡΟΝΟΙΑΣ</v>
      </c>
      <c r="E173" s="74" t="str">
        <f>IF(ISNA(VLOOKUP($C173,BASEIS!$A$2:$E$475,2,FALSE))," ",VLOOKUP($C173,BASEIS!$A$2:$E$475,2,FALSE))</f>
        <v>Τ.Ε.Ι. ΑΘΗΝΑΣ</v>
      </c>
      <c r="F173" s="75">
        <f>IF(ISNA(VLOOKUP($C173,BASEIS!$A$2:$E$475,4,FALSE))," ",VLOOKUP($C173,BASEIS!$A$2:$E$475,4,FALSE))</f>
        <v>11269</v>
      </c>
      <c r="G173" s="245">
        <f>IF(ISNA(VLOOKUP($C173,BASEIS!$A$2:$E$475,5,FALSE))," ",VLOOKUP($C173,BASEIS!$A$2:$E$475,5,FALSE))</f>
        <v>10230</v>
      </c>
      <c r="H173" s="64"/>
      <c r="I173" s="71">
        <f t="shared" si="19"/>
        <v>2750.0000000000018</v>
      </c>
      <c r="J173" s="172">
        <f t="shared" si="20"/>
        <v>1</v>
      </c>
      <c r="K173" s="224" t="str">
        <f t="shared" si="21"/>
        <v/>
      </c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20.25" thickBot="1">
      <c r="A174" s="66" t="str">
        <f>IF(ISNA(VLOOKUP($C174,BASEIS!$A$2:$G$475,3,FALSE))," ",VLOOKUP($C174,BASEIS!$A$2:$G$475,7,FALSE))</f>
        <v>http://icd.teiser.gr/</v>
      </c>
      <c r="B174" s="61" t="str">
        <f t="shared" si="18"/>
        <v>i</v>
      </c>
      <c r="C174" s="72">
        <v>727</v>
      </c>
      <c r="D174" s="73" t="str">
        <f>IF(ISNA(VLOOKUP($C174,BASEIS!$A$2:$E$475,3,FALSE))," ",VLOOKUP($C174,BASEIS!$A$2:$E$475,3,FALSE))</f>
        <v>ΜΗΧΑΝΙΚΩΝ ΠΛΗΡΟΦΟΡΙΚΗΣ ΤΕ (ΣΕΡΡΕΣ)</v>
      </c>
      <c r="E174" s="74" t="str">
        <f>IF(ISNA(VLOOKUP($C174,BASEIS!$A$2:$E$475,2,FALSE))," ",VLOOKUP($C174,BASEIS!$A$2:$E$475,2,FALSE))</f>
        <v>Τ.Ε.Ι. ΚΕΝΤΡΙΚΗΣ ΜΑΚΕΔΟΝΙΑΣ</v>
      </c>
      <c r="F174" s="75">
        <f>IF(ISNA(VLOOKUP($C174,BASEIS!$A$2:$E$475,4,FALSE))," ",VLOOKUP($C174,BASEIS!$A$2:$E$475,4,FALSE))</f>
        <v>10810</v>
      </c>
      <c r="G174" s="245">
        <f>IF(ISNA(VLOOKUP($C174,BASEIS!$A$2:$E$475,5,FALSE))," ",VLOOKUP($C174,BASEIS!$A$2:$E$475,5,FALSE))</f>
        <v>10361</v>
      </c>
      <c r="H174" s="64"/>
      <c r="I174" s="71">
        <f t="shared" si="19"/>
        <v>2619.0000000000018</v>
      </c>
      <c r="J174" s="172">
        <f t="shared" si="20"/>
        <v>1</v>
      </c>
      <c r="K174" s="224" t="str">
        <f t="shared" si="21"/>
        <v/>
      </c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20.25" thickBot="1">
      <c r="A175" s="66" t="str">
        <f>IF(ISNA(VLOOKUP($C175,BASEIS!$A$2:$G$475,3,FALSE))," ",VLOOKUP($C175,BASEIS!$A$2:$G$475,7,FALSE))</f>
        <v>http://www.ba.teithe.gr/</v>
      </c>
      <c r="B175" s="61" t="str">
        <f t="shared" si="18"/>
        <v>i</v>
      </c>
      <c r="C175" s="72">
        <v>777</v>
      </c>
      <c r="D175" s="73" t="str">
        <f>IF(ISNA(VLOOKUP($C175,BASEIS!$A$2:$E$475,3,FALSE))," ",VLOOKUP($C175,BASEIS!$A$2:$E$475,3,FALSE))</f>
        <v>ΔΙΟΙΚΗΣΗΣ ΕΠΙΧΕΙΡΗΣΕΩΝ (ΘΕΣΣΑΛΟΝΙΚΗ) - ΔΙΟΙΚΗΣΗ ΕΠΙΧΕΙΡΗΣΕΩΝ</v>
      </c>
      <c r="E175" s="74" t="str">
        <f>IF(ISNA(VLOOKUP($C175,BASEIS!$A$2:$E$475,2,FALSE))," ",VLOOKUP($C175,BASEIS!$A$2:$E$475,2,FALSE))</f>
        <v>ΑΛΕΞΑΝΔΡΕΙΟ Τ.Ε.Ι. ΘΕΣΣΑΛΟΝΙΚΗΣ</v>
      </c>
      <c r="F175" s="75">
        <f>IF(ISNA(VLOOKUP($C175,BASEIS!$A$2:$E$475,4,FALSE))," ",VLOOKUP($C175,BASEIS!$A$2:$E$475,4,FALSE))</f>
        <v>11541</v>
      </c>
      <c r="G175" s="245">
        <f>IF(ISNA(VLOOKUP($C175,BASEIS!$A$2:$E$475,5,FALSE))," ",VLOOKUP($C175,BASEIS!$A$2:$E$475,5,FALSE))</f>
        <v>10461</v>
      </c>
      <c r="H175" s="64"/>
      <c r="I175" s="71">
        <f t="shared" si="19"/>
        <v>2519.0000000000018</v>
      </c>
      <c r="J175" s="172">
        <f t="shared" si="20"/>
        <v>1</v>
      </c>
      <c r="K175" s="224" t="str">
        <f t="shared" si="21"/>
        <v/>
      </c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20.25" thickBot="1">
      <c r="A176" s="66" t="str">
        <f>IF(ISNA(VLOOKUP($C176,BASEIS!$A$2:$G$475,3,FALSE))," ",VLOOKUP($C176,BASEIS!$A$2:$G$475,7,FALSE))</f>
        <v>http://www.acc.teithe.gr/</v>
      </c>
      <c r="B176" s="61" t="str">
        <f t="shared" si="18"/>
        <v>i</v>
      </c>
      <c r="C176" s="72">
        <v>561</v>
      </c>
      <c r="D176" s="73" t="str">
        <f>IF(ISNA(VLOOKUP($C176,BASEIS!$A$2:$E$475,3,FALSE))," ",VLOOKUP($C176,BASEIS!$A$2:$E$475,3,FALSE))</f>
        <v>ΛΟΓΙΣΤΙΚΗΣ ΚΑΙ ΧΡΗΜΑΤΟΟΙΚΟΝΟΜΙΚΗΣ (ΘΕΣΣΑΛΟΝΙΚΗ)</v>
      </c>
      <c r="E176" s="74" t="str">
        <f>IF(ISNA(VLOOKUP($C176,BASEIS!$A$2:$E$475,2,FALSE))," ",VLOOKUP($C176,BASEIS!$A$2:$E$475,2,FALSE))</f>
        <v>ΑΛΕΞΑΝΔΡΕΙΟ Τ.Ε.Ι. ΘΕΣΣΑΛΟΝΙΚΗΣ</v>
      </c>
      <c r="F176" s="75">
        <f>IF(ISNA(VLOOKUP($C176,BASEIS!$A$2:$E$475,4,FALSE))," ",VLOOKUP($C176,BASEIS!$A$2:$E$475,4,FALSE))</f>
        <v>11918</v>
      </c>
      <c r="G176" s="245">
        <f>IF(ISNA(VLOOKUP($C176,BASEIS!$A$2:$E$475,5,FALSE))," ",VLOOKUP($C176,BASEIS!$A$2:$E$475,5,FALSE))</f>
        <v>10553</v>
      </c>
      <c r="H176" s="64"/>
      <c r="I176" s="71">
        <f t="shared" si="19"/>
        <v>2427.0000000000018</v>
      </c>
      <c r="J176" s="172">
        <f t="shared" si="20"/>
        <v>1</v>
      </c>
      <c r="K176" s="224" t="str">
        <f t="shared" si="21"/>
        <v/>
      </c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20.25" thickBot="1">
      <c r="A177" s="66" t="str">
        <f>IF(ISNA(VLOOKUP($C177,BASEIS!$A$2:$G$475,3,FALSE))," ",VLOOKUP($C177,BASEIS!$A$2:$G$475,7,FALSE))</f>
        <v>http://www.electronics.teipir.gr</v>
      </c>
      <c r="B177" s="61" t="str">
        <f t="shared" si="18"/>
        <v>i</v>
      </c>
      <c r="C177" s="72">
        <v>503</v>
      </c>
      <c r="D177" s="73" t="str">
        <f>IF(ISNA(VLOOKUP($C177,BASEIS!$A$2:$E$475,3,FALSE))," ",VLOOKUP($C177,BASEIS!$A$2:$E$475,3,FALSE))</f>
        <v>ΗΛΕΚΤΡΟΝΙΚΩΝ ΜΗΧΑΝΙΚΩΝ ΤΕ (ΠΕΙΡΑΙΑΣ)</v>
      </c>
      <c r="E177" s="74" t="str">
        <f>IF(ISNA(VLOOKUP($C177,BASEIS!$A$2:$E$475,2,FALSE))," ",VLOOKUP($C177,BASEIS!$A$2:$E$475,2,FALSE))</f>
        <v>Τ.Ε.Ι. ΠΕΙΡΑΙΑ</v>
      </c>
      <c r="F177" s="75">
        <f>IF(ISNA(VLOOKUP($C177,BASEIS!$A$2:$E$475,4,FALSE))," ",VLOOKUP($C177,BASEIS!$A$2:$E$475,4,FALSE))</f>
        <v>9291</v>
      </c>
      <c r="G177" s="245">
        <f>IF(ISNA(VLOOKUP($C177,BASEIS!$A$2:$E$475,5,FALSE))," ",VLOOKUP($C177,BASEIS!$A$2:$E$475,5,FALSE))</f>
        <v>10801</v>
      </c>
      <c r="H177" s="64"/>
      <c r="I177" s="71">
        <f t="shared" si="19"/>
        <v>2179.0000000000018</v>
      </c>
      <c r="J177" s="172">
        <f t="shared" si="20"/>
        <v>1</v>
      </c>
      <c r="K177" s="224" t="str">
        <f t="shared" si="21"/>
        <v/>
      </c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20.25" thickBot="1">
      <c r="A178" s="66" t="str">
        <f>IF(ISNA(VLOOKUP($C178,BASEIS!$A$2:$G$475,3,FALSE))," ",VLOOKUP($C178,BASEIS!$A$2:$G$475,7,FALSE))</f>
        <v>http://www.ma.teiath.gr/</v>
      </c>
      <c r="B178" s="61" t="str">
        <f t="shared" si="18"/>
        <v>i</v>
      </c>
      <c r="C178" s="72">
        <v>581</v>
      </c>
      <c r="D178" s="73" t="str">
        <f>IF(ISNA(VLOOKUP($C178,BASEIS!$A$2:$E$475,3,FALSE))," ",VLOOKUP($C178,BASEIS!$A$2:$E$475,3,FALSE))</f>
        <v>ΕΜΠΟΡΙΑΣ ΚΑΙ ΔΙΑΦΗΜΙΣΗΣ (ΑΘΗΝΑ)</v>
      </c>
      <c r="E178" s="74" t="str">
        <f>IF(ISNA(VLOOKUP($C178,BASEIS!$A$2:$E$475,2,FALSE))," ",VLOOKUP($C178,BASEIS!$A$2:$E$475,2,FALSE))</f>
        <v>Τ.Ε.Ι. ΑΘΗΝΑΣ</v>
      </c>
      <c r="F178" s="75">
        <f>IF(ISNA(VLOOKUP($C178,BASEIS!$A$2:$E$475,4,FALSE))," ",VLOOKUP($C178,BASEIS!$A$2:$E$475,4,FALSE))</f>
        <v>0</v>
      </c>
      <c r="G178" s="245">
        <f>IF(ISNA(VLOOKUP($C178,BASEIS!$A$2:$E$475,5,FALSE))," ",VLOOKUP($C178,BASEIS!$A$2:$E$475,5,FALSE))</f>
        <v>10814</v>
      </c>
      <c r="H178" s="64"/>
      <c r="I178" s="71">
        <f t="shared" si="19"/>
        <v>2166.0000000000018</v>
      </c>
      <c r="J178" s="172">
        <f t="shared" si="20"/>
        <v>1</v>
      </c>
      <c r="K178" s="224" t="str">
        <f t="shared" si="21"/>
        <v/>
      </c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20.25" thickBot="1">
      <c r="A179" s="66" t="str">
        <f>IF(ISNA(VLOOKUP($C179,BASEIS!$A$2:$G$475,3,FALSE))," ",VLOOKUP($C179,BASEIS!$A$2:$G$475,7,FALSE))</f>
        <v>http://www.bc.teithe.gr</v>
      </c>
      <c r="B179" s="61" t="str">
        <f t="shared" si="18"/>
        <v>i</v>
      </c>
      <c r="C179" s="72">
        <v>694</v>
      </c>
      <c r="D179" s="73" t="str">
        <f>IF(ISNA(VLOOKUP($C179,BASEIS!$A$2:$E$475,3,FALSE))," ",VLOOKUP($C179,BASEIS!$A$2:$E$475,3,FALSE))</f>
        <v>ΠΡΟΣΧΟΛΙΚΗΣ ΑΓΩΓΗΣ (ΘΕΣΣΑΛΟΝΙΚΗ)</v>
      </c>
      <c r="E179" s="74" t="str">
        <f>IF(ISNA(VLOOKUP($C179,BASEIS!$A$2:$E$475,2,FALSE))," ",VLOOKUP($C179,BASEIS!$A$2:$E$475,2,FALSE))</f>
        <v>ΑΛΕΞΑΝΔΡΕΙΟ Τ.Ε.Ι. ΘΕΣΣΑΛΟΝΙΚΗΣ</v>
      </c>
      <c r="F179" s="75">
        <f>IF(ISNA(VLOOKUP($C179,BASEIS!$A$2:$E$475,4,FALSE))," ",VLOOKUP($C179,BASEIS!$A$2:$E$475,4,FALSE))</f>
        <v>9358</v>
      </c>
      <c r="G179" s="245">
        <f>IF(ISNA(VLOOKUP($C179,BASEIS!$A$2:$E$475,5,FALSE))," ",VLOOKUP($C179,BASEIS!$A$2:$E$475,5,FALSE))</f>
        <v>10867</v>
      </c>
      <c r="H179" s="64"/>
      <c r="I179" s="71">
        <f t="shared" si="19"/>
        <v>2113.0000000000018</v>
      </c>
      <c r="J179" s="172">
        <f t="shared" si="20"/>
        <v>1</v>
      </c>
      <c r="K179" s="224" t="str">
        <f t="shared" si="21"/>
        <v/>
      </c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20.25" thickBot="1">
      <c r="A180" s="66" t="str">
        <f>IF(ISNA(VLOOKUP($C180,BASEIS!$A$2:$G$475,3,FALSE))," ",VLOOKUP($C180,BASEIS!$A$2:$G$475,7,FALSE))</f>
        <v>http://www.teipir.gr/index.php/el/departments-3/stef-2/tde</v>
      </c>
      <c r="B180" s="61" t="str">
        <f t="shared" si="18"/>
        <v>i</v>
      </c>
      <c r="C180" s="72">
        <v>715</v>
      </c>
      <c r="D180" s="73" t="str">
        <f>IF(ISNA(VLOOKUP($C180,BASEIS!$A$2:$E$475,3,FALSE))," ",VLOOKUP($C180,BASEIS!$A$2:$E$475,3,FALSE))</f>
        <v>ΔΙΟΙΚΗΣΗΣ ΕΠΙΧΕΙΡΗΣΕΩΝ (ΠΕΙΡΑΙΑΣ) - ΔΙΟΙΚΗΣΗ ΕΠΙΧΕΙΡΗΣΕΩΝ</v>
      </c>
      <c r="E180" s="74" t="str">
        <f>IF(ISNA(VLOOKUP($C180,BASEIS!$A$2:$E$475,2,FALSE))," ",VLOOKUP($C180,BASEIS!$A$2:$E$475,2,FALSE))</f>
        <v>Τ.Ε.Ι. ΠΕΙΡΑΙΑ</v>
      </c>
      <c r="F180" s="75">
        <f>IF(ISNA(VLOOKUP($C180,BASEIS!$A$2:$E$475,4,FALSE))," ",VLOOKUP($C180,BASEIS!$A$2:$E$475,4,FALSE))</f>
        <v>11787</v>
      </c>
      <c r="G180" s="245">
        <f>IF(ISNA(VLOOKUP($C180,BASEIS!$A$2:$E$475,5,FALSE))," ",VLOOKUP($C180,BASEIS!$A$2:$E$475,5,FALSE))</f>
        <v>10869</v>
      </c>
      <c r="H180" s="64"/>
      <c r="I180" s="71">
        <f t="shared" si="19"/>
        <v>2111.0000000000018</v>
      </c>
      <c r="J180" s="172">
        <f t="shared" si="20"/>
        <v>1</v>
      </c>
      <c r="K180" s="224" t="str">
        <f t="shared" si="21"/>
        <v/>
      </c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20.25" thickBot="1">
      <c r="A181" s="66" t="str">
        <f>IF(ISNA(VLOOKUP($C181,BASEIS!$A$2:$G$475,3,FALSE))," ",VLOOKUP($C181,BASEIS!$A$2:$G$475,7,FALSE))</f>
        <v>http://tlpm.teiep.gr</v>
      </c>
      <c r="B181" s="61" t="str">
        <f t="shared" si="18"/>
        <v>i</v>
      </c>
      <c r="C181" s="72">
        <v>696</v>
      </c>
      <c r="D181" s="73" t="str">
        <f>IF(ISNA(VLOOKUP($C181,BASEIS!$A$2:$E$475,3,FALSE))," ",VLOOKUP($C181,BASEIS!$A$2:$E$475,3,FALSE))</f>
        <v>ΛΑΪΚΗΣ ΚΑΙ ΠΑΡΑΔΟΣΙΑΚΗΣ ΜΟΥΣΙΚΗΣ (ΑΡΤΑ)</v>
      </c>
      <c r="E181" s="74" t="str">
        <f>IF(ISNA(VLOOKUP($C181,BASEIS!$A$2:$E$475,2,FALSE))," ",VLOOKUP($C181,BASEIS!$A$2:$E$475,2,FALSE))</f>
        <v>Τ.Ε.Ι. ΗΠΕΙΡΟΥ</v>
      </c>
      <c r="F181" s="75">
        <f>IF(ISNA(VLOOKUP($C181,BASEIS!$A$2:$E$475,4,FALSE))," ",VLOOKUP($C181,BASEIS!$A$2:$E$475,4,FALSE))</f>
        <v>10735</v>
      </c>
      <c r="G181" s="245">
        <f>IF(ISNA(VLOOKUP($C181,BASEIS!$A$2:$E$475,5,FALSE))," ",VLOOKUP($C181,BASEIS!$A$2:$E$475,5,FALSE))</f>
        <v>10872</v>
      </c>
      <c r="H181" s="64"/>
      <c r="I181" s="71">
        <f t="shared" si="19"/>
        <v>2108.0000000000018</v>
      </c>
      <c r="J181" s="172">
        <f t="shared" si="20"/>
        <v>1</v>
      </c>
      <c r="K181" s="224" t="str">
        <f t="shared" si="21"/>
        <v/>
      </c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20.25" thickBot="1">
      <c r="A182" s="66" t="str">
        <f>IF(ISNA(VLOOKUP($C182,BASEIS!$A$2:$G$475,3,FALSE))," ",VLOOKUP($C182,BASEIS!$A$2:$G$475,7,FALSE))</f>
        <v>http://dse.teiion.gr/</v>
      </c>
      <c r="B182" s="61" t="str">
        <f t="shared" si="18"/>
        <v>i</v>
      </c>
      <c r="C182" s="72">
        <v>741</v>
      </c>
      <c r="D182" s="73" t="str">
        <f>IF(ISNA(VLOOKUP($C182,BASEIS!$A$2:$E$475,3,FALSE))," ",VLOOKUP($C182,BASEIS!$A$2:$E$475,3,FALSE))</f>
        <v>ΨΗΦΙΑΚΩΝ ΜΕΣΩΝ ΚΑΙ ΕΠΙΚΟΙΝΩΝΙΑΣ ΤΕ (ΑΡΓΟΣΤΟΛΙ)</v>
      </c>
      <c r="E182" s="74" t="str">
        <f>IF(ISNA(VLOOKUP($C182,BASEIS!$A$2:$E$475,2,FALSE))," ",VLOOKUP($C182,BASEIS!$A$2:$E$475,2,FALSE))</f>
        <v>Τ.Ε.Ι. ΙΟΝΙΩΝ ΝΗΣΩΝ</v>
      </c>
      <c r="F182" s="75">
        <f>IF(ISNA(VLOOKUP($C182,BASEIS!$A$2:$E$475,4,FALSE))," ",VLOOKUP($C182,BASEIS!$A$2:$E$475,4,FALSE))</f>
        <v>5904</v>
      </c>
      <c r="G182" s="245">
        <f>IF(ISNA(VLOOKUP($C182,BASEIS!$A$2:$E$475,5,FALSE))," ",VLOOKUP($C182,BASEIS!$A$2:$E$475,5,FALSE))</f>
        <v>11034</v>
      </c>
      <c r="H182" s="64"/>
      <c r="I182" s="71">
        <f t="shared" si="19"/>
        <v>1946.0000000000018</v>
      </c>
      <c r="J182" s="172">
        <f t="shared" si="20"/>
        <v>1</v>
      </c>
      <c r="K182" s="224" t="str">
        <f t="shared" si="21"/>
        <v/>
      </c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20.25" thickBot="1">
      <c r="A183" s="66" t="str">
        <f>IF(ISNA(VLOOKUP($C183,BASEIS!$A$2:$G$475,3,FALSE))," ",VLOOKUP($C183,BASEIS!$A$2:$G$475,7,FALSE))</f>
        <v>http://www.ee.teiath.gr/</v>
      </c>
      <c r="B183" s="61" t="str">
        <f t="shared" si="18"/>
        <v>i</v>
      </c>
      <c r="C183" s="72">
        <v>501</v>
      </c>
      <c r="D183" s="73" t="str">
        <f>IF(ISNA(VLOOKUP($C183,BASEIS!$A$2:$E$475,3,FALSE))," ",VLOOKUP($C183,BASEIS!$A$2:$E$475,3,FALSE))</f>
        <v>ΗΛΕΚΤΡΟΝΙΚΩΝ ΜΗΧΑΝΙΚΩΝ ΤΕ (ΑΘΗΝΑ)</v>
      </c>
      <c r="E183" s="74" t="str">
        <f>IF(ISNA(VLOOKUP($C183,BASEIS!$A$2:$E$475,2,FALSE))," ",VLOOKUP($C183,BASEIS!$A$2:$E$475,2,FALSE))</f>
        <v>Τ.Ε.Ι. ΑΘΗΝΑΣ</v>
      </c>
      <c r="F183" s="75">
        <f>IF(ISNA(VLOOKUP($C183,BASEIS!$A$2:$E$475,4,FALSE))," ",VLOOKUP($C183,BASEIS!$A$2:$E$475,4,FALSE))</f>
        <v>10180</v>
      </c>
      <c r="G183" s="245">
        <f>IF(ISNA(VLOOKUP($C183,BASEIS!$A$2:$E$475,5,FALSE))," ",VLOOKUP($C183,BASEIS!$A$2:$E$475,5,FALSE))</f>
        <v>11207</v>
      </c>
      <c r="H183" s="64"/>
      <c r="I183" s="71">
        <f t="shared" si="19"/>
        <v>1773.0000000000018</v>
      </c>
      <c r="J183" s="172">
        <f t="shared" si="20"/>
        <v>1</v>
      </c>
      <c r="K183" s="224" t="str">
        <f t="shared" si="21"/>
        <v/>
      </c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20.25" thickBot="1">
      <c r="A184" s="66" t="str">
        <f>IF(ISNA(VLOOKUP($C184,BASEIS!$A$2:$G$475,3,FALSE))," ",VLOOKUP($C184,BASEIS!$A$2:$G$475,7,FALSE))</f>
        <v>http://kastoria.teikoz.gr/dmc/</v>
      </c>
      <c r="B184" s="61" t="str">
        <f t="shared" si="18"/>
        <v>i</v>
      </c>
      <c r="C184" s="72">
        <v>730</v>
      </c>
      <c r="D184" s="73" t="str">
        <f>IF(ISNA(VLOOKUP($C184,BASEIS!$A$2:$E$475,3,FALSE))," ",VLOOKUP($C184,BASEIS!$A$2:$E$475,3,FALSE))</f>
        <v>ΨΗΦΙΑΚΩΝ ΜΕΣΩΝ ΚΑΙ ΕΠΙΚΟΙΝΩΝΙΑΣ ΤΕ (ΚΑΣΤΟΡΙΑ)</v>
      </c>
      <c r="E184" s="74" t="str">
        <f>IF(ISNA(VLOOKUP($C184,BASEIS!$A$2:$E$475,2,FALSE))," ",VLOOKUP($C184,BASEIS!$A$2:$E$475,2,FALSE))</f>
        <v>Τ.Ε.Ι. ΔΥΤΙΚΗΣ ΜΑΚΕΔΟΝΙΑΣ</v>
      </c>
      <c r="F184" s="75">
        <f>IF(ISNA(VLOOKUP($C184,BASEIS!$A$2:$E$475,4,FALSE))," ",VLOOKUP($C184,BASEIS!$A$2:$E$475,4,FALSE))</f>
        <v>6056</v>
      </c>
      <c r="G184" s="245">
        <f>IF(ISNA(VLOOKUP($C184,BASEIS!$A$2:$E$475,5,FALSE))," ",VLOOKUP($C184,BASEIS!$A$2:$E$475,5,FALSE))</f>
        <v>11208</v>
      </c>
      <c r="H184" s="64"/>
      <c r="I184" s="71">
        <f t="shared" si="19"/>
        <v>1772.0000000000018</v>
      </c>
      <c r="J184" s="172">
        <f t="shared" si="20"/>
        <v>1</v>
      </c>
      <c r="K184" s="224" t="str">
        <f t="shared" si="21"/>
        <v/>
      </c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20.25" thickBot="1">
      <c r="A185" s="66" t="str">
        <f>IF(ISNA(VLOOKUP($C185,BASEIS!$A$2:$G$475,3,FALSE))," ",VLOOKUP($C185,BASEIS!$A$2:$G$475,7,FALSE))</f>
        <v>http://www.teiath.gr/sdo/de/</v>
      </c>
      <c r="B185" s="61" t="str">
        <f t="shared" si="18"/>
        <v>i</v>
      </c>
      <c r="C185" s="72">
        <v>585</v>
      </c>
      <c r="D185" s="73" t="str">
        <f>IF(ISNA(VLOOKUP($C185,BASEIS!$A$2:$E$475,3,FALSE))," ",VLOOKUP($C185,BASEIS!$A$2:$E$475,3,FALSE))</f>
        <v>ΔΙΟΙΚΗΣΗΣ ΕΠΙΧΕΙΡΗΣΕΩΝ (ΑΘΗΝΑ) - ΔΙΟΙΚΗΣΗ ΕΠΙΧΕΙΡΗΣΕΩΝ</v>
      </c>
      <c r="E185" s="74" t="str">
        <f>IF(ISNA(VLOOKUP($C185,BASEIS!$A$2:$E$475,2,FALSE))," ",VLOOKUP($C185,BASEIS!$A$2:$E$475,2,FALSE))</f>
        <v>Τ.Ε.Ι. ΑΘΗΝΑΣ</v>
      </c>
      <c r="F185" s="75">
        <f>IF(ISNA(VLOOKUP($C185,BASEIS!$A$2:$E$475,4,FALSE))," ",VLOOKUP($C185,BASEIS!$A$2:$E$475,4,FALSE))</f>
        <v>12068</v>
      </c>
      <c r="G185" s="245">
        <f>IF(ISNA(VLOOKUP($C185,BASEIS!$A$2:$E$475,5,FALSE))," ",VLOOKUP($C185,BASEIS!$A$2:$E$475,5,FALSE))</f>
        <v>11244</v>
      </c>
      <c r="H185" s="64"/>
      <c r="I185" s="71">
        <f t="shared" si="19"/>
        <v>1736.0000000000018</v>
      </c>
      <c r="J185" s="172">
        <f t="shared" si="20"/>
        <v>1</v>
      </c>
      <c r="K185" s="224" t="str">
        <f t="shared" si="21"/>
        <v/>
      </c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20.25" thickBot="1">
      <c r="A186" s="66" t="str">
        <f>IF(ISNA(VLOOKUP($C186,BASEIS!$A$2:$G$475,3,FALSE))," ",VLOOKUP($C186,BASEIS!$A$2:$G$475,7,FALSE))</f>
        <v>http://acc.teipir.gr</v>
      </c>
      <c r="B186" s="61" t="str">
        <f t="shared" si="18"/>
        <v>i</v>
      </c>
      <c r="C186" s="72">
        <v>559</v>
      </c>
      <c r="D186" s="73" t="str">
        <f>IF(ISNA(VLOOKUP($C186,BASEIS!$A$2:$E$475,3,FALSE))," ",VLOOKUP($C186,BASEIS!$A$2:$E$475,3,FALSE))</f>
        <v>ΛΟΓΙΣΤΙΚΗΣ ΚΑΙ ΧΡΗΜΑΤΟΟΙΚΟΝΟΜΙΚΗΣ (ΠΕΙΡΑΙΑΣ)</v>
      </c>
      <c r="E186" s="74" t="str">
        <f>IF(ISNA(VLOOKUP($C186,BASEIS!$A$2:$E$475,2,FALSE))," ",VLOOKUP($C186,BASEIS!$A$2:$E$475,2,FALSE))</f>
        <v>Τ.Ε.Ι. ΠΕΙΡΑΙΑ</v>
      </c>
      <c r="F186" s="75">
        <f>IF(ISNA(VLOOKUP($C186,BASEIS!$A$2:$E$475,4,FALSE))," ",VLOOKUP($C186,BASEIS!$A$2:$E$475,4,FALSE))</f>
        <v>12085</v>
      </c>
      <c r="G186" s="245">
        <f>IF(ISNA(VLOOKUP($C186,BASEIS!$A$2:$E$475,5,FALSE))," ",VLOOKUP($C186,BASEIS!$A$2:$E$475,5,FALSE))</f>
        <v>11366</v>
      </c>
      <c r="H186" s="64"/>
      <c r="I186" s="71">
        <f t="shared" si="19"/>
        <v>1614.0000000000018</v>
      </c>
      <c r="J186" s="172">
        <f t="shared" si="20"/>
        <v>1</v>
      </c>
      <c r="K186" s="224" t="str">
        <f t="shared" si="21"/>
        <v/>
      </c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20.25" thickBot="1">
      <c r="A187" s="66" t="str">
        <f>IF(ISNA(VLOOKUP($C187,BASEIS!$A$2:$G$475,3,FALSE))," ",VLOOKUP($C187,BASEIS!$A$2:$G$475,7,FALSE))</f>
        <v>http://www.autom.teithe.gr/gr/</v>
      </c>
      <c r="B187" s="61" t="str">
        <f t="shared" si="18"/>
        <v>i</v>
      </c>
      <c r="C187" s="72">
        <v>720</v>
      </c>
      <c r="D187" s="73" t="str">
        <f>IF(ISNA(VLOOKUP($C187,BASEIS!$A$2:$E$475,3,FALSE))," ",VLOOKUP($C187,BASEIS!$A$2:$E$475,3,FALSE))</f>
        <v>ΜΗΧΑΝΙΚΩΝ ΑΥΤΟΜΑΤΙΣΜΟΥ ΤΕ (ΘΕΣΣΑΛΟΝΙΚΗ)</v>
      </c>
      <c r="E187" s="74" t="str">
        <f>IF(ISNA(VLOOKUP($C187,BASEIS!$A$2:$E$475,2,FALSE))," ",VLOOKUP($C187,BASEIS!$A$2:$E$475,2,FALSE))</f>
        <v>ΑΛΕΞΑΝΔΡΕΙΟ Τ.Ε.Ι. ΘΕΣΣΑΛΟΝΙΚΗΣ</v>
      </c>
      <c r="F187" s="75">
        <f>IF(ISNA(VLOOKUP($C187,BASEIS!$A$2:$E$475,4,FALSE))," ",VLOOKUP($C187,BASEIS!$A$2:$E$475,4,FALSE))</f>
        <v>10603</v>
      </c>
      <c r="G187" s="245">
        <f>IF(ISNA(VLOOKUP($C187,BASEIS!$A$2:$E$475,5,FALSE))," ",VLOOKUP($C187,BASEIS!$A$2:$E$475,5,FALSE))</f>
        <v>11428</v>
      </c>
      <c r="H187" s="64"/>
      <c r="I187" s="71">
        <f t="shared" si="19"/>
        <v>1552.0000000000018</v>
      </c>
      <c r="J187" s="172">
        <f t="shared" si="20"/>
        <v>1</v>
      </c>
      <c r="K187" s="224" t="str">
        <f t="shared" si="21"/>
        <v/>
      </c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20.25" thickBot="1">
      <c r="A188" s="66" t="str">
        <f>IF(ISNA(VLOOKUP($C188,BASEIS!$A$2:$G$475,3,FALSE))," ",VLOOKUP($C188,BASEIS!$A$2:$G$475,7,FALSE))</f>
        <v>http://auto.teipir.gr/</v>
      </c>
      <c r="B188" s="61" t="str">
        <f t="shared" si="18"/>
        <v>i</v>
      </c>
      <c r="C188" s="72">
        <v>714</v>
      </c>
      <c r="D188" s="73" t="str">
        <f>IF(ISNA(VLOOKUP($C188,BASEIS!$A$2:$E$475,3,FALSE))," ",VLOOKUP($C188,BASEIS!$A$2:$E$475,3,FALSE))</f>
        <v>ΜΗΧΑΝΙΚΩΝ ΑΥΤΟΜΑΤΙΣΜΟΥ ΤΕ (ΠΕΙΡΑΙΑΣ)</v>
      </c>
      <c r="E188" s="74" t="str">
        <f>IF(ISNA(VLOOKUP($C188,BASEIS!$A$2:$E$475,2,FALSE))," ",VLOOKUP($C188,BASEIS!$A$2:$E$475,2,FALSE))</f>
        <v>Τ.Ε.Ι. ΠΕΙΡΑΙΑ</v>
      </c>
      <c r="F188" s="75">
        <f>IF(ISNA(VLOOKUP($C188,BASEIS!$A$2:$E$475,4,FALSE))," ",VLOOKUP($C188,BASEIS!$A$2:$E$475,4,FALSE))</f>
        <v>10555</v>
      </c>
      <c r="G188" s="245">
        <f>IF(ISNA(VLOOKUP($C188,BASEIS!$A$2:$E$475,5,FALSE))," ",VLOOKUP($C188,BASEIS!$A$2:$E$475,5,FALSE))</f>
        <v>11506</v>
      </c>
      <c r="H188" s="64"/>
      <c r="I188" s="71">
        <f t="shared" si="19"/>
        <v>1474.0000000000018</v>
      </c>
      <c r="J188" s="172">
        <f t="shared" si="20"/>
        <v>1</v>
      </c>
      <c r="K188" s="224" t="str">
        <f t="shared" si="21"/>
        <v/>
      </c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20.25" thickBot="1">
      <c r="A189" s="66" t="str">
        <f>IF(ISNA(VLOOKUP($C189,BASEIS!$A$2:$G$475,3,FALSE))," ",VLOOKUP($C189,BASEIS!$A$2:$G$475,7,FALSE))</f>
        <v>http://www.teiath.gr/seyp/early_childhood_education/</v>
      </c>
      <c r="B189" s="61" t="str">
        <f t="shared" si="18"/>
        <v>i</v>
      </c>
      <c r="C189" s="72">
        <v>690</v>
      </c>
      <c r="D189" s="73" t="str">
        <f>IF(ISNA(VLOOKUP($C189,BASEIS!$A$2:$E$475,3,FALSE))," ",VLOOKUP($C189,BASEIS!$A$2:$E$475,3,FALSE))</f>
        <v>ΠΡΟΣΧΟΛΙΚΗΣ ΑΓΩΓΗΣ (ΑΘΗΝΑ)</v>
      </c>
      <c r="E189" s="74" t="str">
        <f>IF(ISNA(VLOOKUP($C189,BASEIS!$A$2:$E$475,2,FALSE))," ",VLOOKUP($C189,BASEIS!$A$2:$E$475,2,FALSE))</f>
        <v>Τ.Ε.Ι. ΑΘΗΝΑΣ</v>
      </c>
      <c r="F189" s="75">
        <f>IF(ISNA(VLOOKUP($C189,BASEIS!$A$2:$E$475,4,FALSE))," ",VLOOKUP($C189,BASEIS!$A$2:$E$475,4,FALSE))</f>
        <v>10149</v>
      </c>
      <c r="G189" s="245">
        <f>IF(ISNA(VLOOKUP($C189,BASEIS!$A$2:$E$475,5,FALSE))," ",VLOOKUP($C189,BASEIS!$A$2:$E$475,5,FALSE))</f>
        <v>11861</v>
      </c>
      <c r="H189" s="64"/>
      <c r="I189" s="71">
        <f t="shared" si="19"/>
        <v>1119.0000000000018</v>
      </c>
      <c r="J189" s="172">
        <f t="shared" si="20"/>
        <v>1</v>
      </c>
      <c r="K189" s="224" t="str">
        <f t="shared" si="21"/>
        <v/>
      </c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20.25" thickBot="1">
      <c r="A190" s="66" t="str">
        <f>IF(ISNA(VLOOKUP($C190,BASEIS!$A$2:$G$475,3,FALSE))," ",VLOOKUP($C190,BASEIS!$A$2:$G$475,7,FALSE))</f>
        <v>http://platon.teipir.gr/new/ecs/index.html</v>
      </c>
      <c r="B190" s="61" t="str">
        <f t="shared" ref="B190:B193" si="22">HYPERLINK(A190,"i")</f>
        <v>i</v>
      </c>
      <c r="C190" s="72">
        <v>713</v>
      </c>
      <c r="D190" s="73" t="str">
        <f>IF(ISNA(VLOOKUP($C190,BASEIS!$A$2:$E$475,3,FALSE))," ",VLOOKUP($C190,BASEIS!$A$2:$E$475,3,FALSE))</f>
        <v>ΜΗΧΑΝΙΚΩΝ ΗΛΕΚΤΡΟΝΙΚΩΝ ΥΠΟΛΟΓΙΣΤΙΚΩΝ ΣΥΣΤΗΜΑΤΩΝ ΤΕ (ΠΕΙΡΑΙΑΣ)</v>
      </c>
      <c r="E190" s="74" t="str">
        <f>IF(ISNA(VLOOKUP($C190,BASEIS!$A$2:$E$475,2,FALSE))," ",VLOOKUP($C190,BASEIS!$A$2:$E$475,2,FALSE))</f>
        <v>Τ.Ε.Ι. ΠΕΙΡΑΙΑ</v>
      </c>
      <c r="F190" s="75">
        <f>IF(ISNA(VLOOKUP($C190,BASEIS!$A$2:$E$475,4,FALSE))," ",VLOOKUP($C190,BASEIS!$A$2:$E$475,4,FALSE))</f>
        <v>10706</v>
      </c>
      <c r="G190" s="245">
        <f>IF(ISNA(VLOOKUP($C190,BASEIS!$A$2:$E$475,5,FALSE))," ",VLOOKUP($C190,BASEIS!$A$2:$E$475,5,FALSE))</f>
        <v>11948</v>
      </c>
      <c r="H190" s="64"/>
      <c r="I190" s="71">
        <f t="shared" si="19"/>
        <v>1032.0000000000018</v>
      </c>
      <c r="J190" s="172">
        <f t="shared" ref="J190:J193" si="23">IF(I190&gt;=0,1,2)</f>
        <v>1</v>
      </c>
      <c r="K190" s="224" t="str">
        <f t="shared" si="21"/>
        <v/>
      </c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20.25" thickBot="1">
      <c r="A191" s="66" t="str">
        <f>IF(ISNA(VLOOKUP($C191,BASEIS!$A$2:$G$475,3,FALSE))," ",VLOOKUP($C191,BASEIS!$A$2:$G$475,7,FALSE))</f>
        <v>http://www.it.teithe.gr/</v>
      </c>
      <c r="B191" s="61" t="str">
        <f t="shared" si="22"/>
        <v>i</v>
      </c>
      <c r="C191" s="72">
        <v>712</v>
      </c>
      <c r="D191" s="73" t="str">
        <f>IF(ISNA(VLOOKUP($C191,BASEIS!$A$2:$E$475,3,FALSE))," ",VLOOKUP($C191,BASEIS!$A$2:$E$475,3,FALSE))</f>
        <v>ΜΗΧΑΝΙΚΩΝ ΠΛΗΡΟΦΟΡΙΚΗΣ ΤΕ (ΘΕΣΣΑΛΟΝΙΚΗ)</v>
      </c>
      <c r="E191" s="74" t="str">
        <f>IF(ISNA(VLOOKUP($C191,BASEIS!$A$2:$E$475,2,FALSE))," ",VLOOKUP($C191,BASEIS!$A$2:$E$475,2,FALSE))</f>
        <v>ΑΛΕΞΑΝΔΡΕΙΟ Τ.Ε.Ι. ΘΕΣΣΑΛΟΝΙΚΗΣ</v>
      </c>
      <c r="F191" s="75">
        <f>IF(ISNA(VLOOKUP($C191,BASEIS!$A$2:$E$475,4,FALSE))," ",VLOOKUP($C191,BASEIS!$A$2:$E$475,4,FALSE))</f>
        <v>12776</v>
      </c>
      <c r="G191" s="245">
        <f>IF(ISNA(VLOOKUP($C191,BASEIS!$A$2:$E$475,5,FALSE))," ",VLOOKUP($C191,BASEIS!$A$2:$E$475,5,FALSE))</f>
        <v>12110</v>
      </c>
      <c r="H191" s="64"/>
      <c r="I191" s="71">
        <f t="shared" si="19"/>
        <v>870.00000000000182</v>
      </c>
      <c r="J191" s="172">
        <f t="shared" si="23"/>
        <v>1</v>
      </c>
      <c r="K191" s="224" t="str">
        <f t="shared" si="21"/>
        <v/>
      </c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20.25" thickBot="1">
      <c r="A192" s="66" t="str">
        <f>IF(ISNA(VLOOKUP($C192,BASEIS!$A$2:$G$475,3,FALSE))," ",VLOOKUP($C192,BASEIS!$A$2:$G$475,7,FALSE))</f>
        <v>http://www.cs.teiath.gr/</v>
      </c>
      <c r="B192" s="61" t="str">
        <f t="shared" si="22"/>
        <v>i</v>
      </c>
      <c r="C192" s="72">
        <v>711</v>
      </c>
      <c r="D192" s="73" t="str">
        <f>IF(ISNA(VLOOKUP($C192,BASEIS!$A$2:$E$475,3,FALSE))," ",VLOOKUP($C192,BASEIS!$A$2:$E$475,3,FALSE))</f>
        <v>ΜΗΧΑΝΙΚΩΝ ΠΛΗΡΟΦΟΡΙΚΗΣ ΤΕ (ΑΘΗΝΑ)</v>
      </c>
      <c r="E192" s="74" t="str">
        <f>IF(ISNA(VLOOKUP($C192,BASEIS!$A$2:$E$475,2,FALSE))," ",VLOOKUP($C192,BASEIS!$A$2:$E$475,2,FALSE))</f>
        <v>Τ.Ε.Ι. ΑΘΗΝΑΣ</v>
      </c>
      <c r="F192" s="75">
        <f>IF(ISNA(VLOOKUP($C192,BASEIS!$A$2:$E$475,4,FALSE))," ",VLOOKUP($C192,BASEIS!$A$2:$E$475,4,FALSE))</f>
        <v>13642</v>
      </c>
      <c r="G192" s="245">
        <f>IF(ISNA(VLOOKUP($C192,BASEIS!$A$2:$E$475,5,FALSE))," ",VLOOKUP($C192,BASEIS!$A$2:$E$475,5,FALSE))</f>
        <v>13130</v>
      </c>
      <c r="H192" s="64"/>
      <c r="I192" s="71">
        <f t="shared" si="19"/>
        <v>-149.99999999999818</v>
      </c>
      <c r="J192" s="172">
        <f t="shared" si="23"/>
        <v>2</v>
      </c>
      <c r="K192" s="224" t="str">
        <f t="shared" si="21"/>
        <v/>
      </c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9.5">
      <c r="A193" s="66" t="str">
        <f>IF(ISNA(VLOOKUP($C193,BASEIS!$A$2:$G$475,3,FALSE))," ",VLOOKUP($C193,BASEIS!$A$2:$G$475,7,FALSE))</f>
        <v>http://www.teiath.gr/sgtks/photography/index.htm</v>
      </c>
      <c r="B193" s="61" t="str">
        <f t="shared" si="22"/>
        <v>i</v>
      </c>
      <c r="C193" s="72">
        <v>518</v>
      </c>
      <c r="D193" s="73" t="str">
        <f>IF(ISNA(VLOOKUP($C193,BASEIS!$A$2:$E$475,3,FALSE))," ",VLOOKUP($C193,BASEIS!$A$2:$E$475,3,FALSE))</f>
        <v>ΦΩΤΟΓΡΑΦΙΑΣ ΚΑΙ ΟΠΤΙΚΟΑΚΟΥΣΤΙΚΩΝ (ΑΘΗΝΑ)</v>
      </c>
      <c r="E193" s="74" t="str">
        <f>IF(ISNA(VLOOKUP($C193,BASEIS!$A$2:$E$475,2,FALSE))," ",VLOOKUP($C193,BASEIS!$A$2:$E$475,2,FALSE))</f>
        <v>Τ.Ε.Ι. ΑΘΗΝΑΣ</v>
      </c>
      <c r="F193" s="75">
        <f>IF(ISNA(VLOOKUP($C193,BASEIS!$A$2:$E$475,4,FALSE))," ",VLOOKUP($C193,BASEIS!$A$2:$E$475,4,FALSE))</f>
        <v>12412</v>
      </c>
      <c r="G193" s="245">
        <f>IF(ISNA(VLOOKUP($C193,BASEIS!$A$2:$E$475,5,FALSE))," ",VLOOKUP($C193,BASEIS!$A$2:$E$475,5,FALSE))</f>
        <v>13148</v>
      </c>
      <c r="H193" s="64"/>
      <c r="I193" s="71">
        <f t="shared" si="19"/>
        <v>-167.99999999999818</v>
      </c>
      <c r="J193" s="172">
        <f t="shared" si="23"/>
        <v>2</v>
      </c>
      <c r="K193" s="224" t="str">
        <f t="shared" si="21"/>
        <v/>
      </c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30" customHeight="1" thickBot="1">
      <c r="A194" s="66" t="str">
        <f>IF(ISNA(VLOOKUP($C194,BASEIS!$A$2:$G$475,3,FALSE))," ",VLOOKUP($C194,BASEIS!$A$2:$G$475,7,FALSE))</f>
        <v xml:space="preserve"> </v>
      </c>
      <c r="B194" s="61"/>
      <c r="C194" s="301" t="str">
        <f>C$20</f>
        <v xml:space="preserve">ΚΩΔ </v>
      </c>
      <c r="D194" s="302" t="s">
        <v>410</v>
      </c>
      <c r="E194" s="302" t="str">
        <f>E$20</f>
        <v xml:space="preserve">ΙΔΡΥΜΑ </v>
      </c>
      <c r="F194" s="302" t="str">
        <f>F$20</f>
        <v>ΒΑΣΕΙΣ 2016</v>
      </c>
      <c r="G194" s="302" t="str">
        <f>G$20</f>
        <v>ΒΑΣΕΙΣ 2017</v>
      </c>
      <c r="H194" s="64"/>
      <c r="I194" s="77">
        <f>$F$2+YPOLOGISMOS_MORIA!$I$32</f>
        <v>12980.000000000002</v>
      </c>
      <c r="J194" s="178"/>
      <c r="K194" s="224" t="str">
        <f t="shared" ref="K194:K209" si="24">IF(G194=0,"ΝΕΑ ΣΧΟΛΗ","")</f>
        <v/>
      </c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20.25" thickBot="1">
      <c r="A195" s="66" t="str">
        <f>IF(ISNA(VLOOKUP($C195,BASEIS!$A$2:$G$475,3,FALSE))," ",VLOOKUP($C195,BASEIS!$A$2:$G$475,7,FALSE))</f>
        <v>http://ba.teiion.gr/</v>
      </c>
      <c r="B195" s="61" t="str">
        <f t="shared" ref="B195:B203" si="25">HYPERLINK(A195,"i")</f>
        <v>i</v>
      </c>
      <c r="C195" s="274">
        <v>771</v>
      </c>
      <c r="D195" s="275" t="str">
        <f>IF(ISNA(VLOOKUP($C195,BASEIS!$A$2:$E$475,3,FALSE))," ",VLOOKUP($C195,BASEIS!$A$2:$E$475,3,FALSE))</f>
        <v>ΔΙΟΙΚΗΣΗΣ ΕΠΙΧΕΙΡΗΣΕΩΝ (ΛΕΥΚΑΔΑ) - ΔΙΟΙΚΗΣΗ ΤΟΥΡΙΣΤΙΚΩΝ ΕΠΙΧΕΙΡΗΣΕΩΝ ΚΑΙ ΕΠΙΧΕΙΡΗΣΕΩΝ ΦΙΛΟΞΕΝΙΑΣ</v>
      </c>
      <c r="E195" s="276" t="str">
        <f>IF(ISNA(VLOOKUP($C195,BASEIS!$A$2:$E$475,2,FALSE))," ",VLOOKUP($C195,BASEIS!$A$2:$E$475,2,FALSE))</f>
        <v>Τ.Ε.Ι. ΙΟΝΙΩΝ ΝΗΣΩΝ</v>
      </c>
      <c r="F195" s="277">
        <f>IF(ISNA(VLOOKUP($C195,BASEIS!$A$2:$E$475,4,FALSE))," ",VLOOKUP($C195,BASEIS!$A$2:$E$475,4,FALSE))</f>
        <v>3442</v>
      </c>
      <c r="G195" s="278">
        <f>IF(ISNA(VLOOKUP($C195,BASEIS!$A$2:$E$475,5,FALSE))," ",VLOOKUP($C195,BASEIS!$A$2:$E$475,5,FALSE))</f>
        <v>2956</v>
      </c>
      <c r="H195" s="64"/>
      <c r="I195" s="71">
        <f t="shared" ref="I195:I203" si="26">$I$194-G195</f>
        <v>10024.000000000002</v>
      </c>
      <c r="J195" s="172">
        <f>IF(YPOLOGISMOS_MORIA!$I$32&gt;0,IF(I195&gt;=0,1,2),0)</f>
        <v>0</v>
      </c>
      <c r="K195" s="224" t="str">
        <f t="shared" si="24"/>
        <v/>
      </c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20.25" thickBot="1">
      <c r="A196" s="66" t="str">
        <f>IF(ISNA(VLOOKUP($C196,BASEIS!$A$2:$G$475,3,FALSE))," ",VLOOKUP($C196,BASEIS!$A$2:$G$475,7,FALSE))</f>
        <v>http://tour.ioa.teiep.gr</v>
      </c>
      <c r="B196" s="61" t="str">
        <f t="shared" si="25"/>
        <v>i</v>
      </c>
      <c r="C196" s="72">
        <v>610</v>
      </c>
      <c r="D196" s="73" t="str">
        <f>IF(ISNA(VLOOKUP($C196,BASEIS!$A$2:$E$475,3,FALSE))," ",VLOOKUP($C196,BASEIS!$A$2:$E$475,3,FALSE))</f>
        <v>ΔΙΟΙΚΗΣΗΣ ΕΠΙΧΕΙΡΗΣΕΩΝ (ΗΓΟΥΜΕΝΙΤΣΑ) - ΔΙΟΙΚΗΣΗ ΤΟΥΡΙΣΤΙΚΩΝ ΕΠΙΧΕΙΡΗΣΕΩΝ ΚΑΙ ΕΠΙΧΕΙΡΗΣΕΩΝ ΦΙΛΟΞΕΝΙΑΣ</v>
      </c>
      <c r="E196" s="74" t="str">
        <f>IF(ISNA(VLOOKUP($C196,BASEIS!$A$2:$E$475,2,FALSE))," ",VLOOKUP($C196,BASEIS!$A$2:$E$475,2,FALSE))</f>
        <v>Τ.Ε.Ι. ΗΠΕΙΡΟΥ</v>
      </c>
      <c r="F196" s="75">
        <f>IF(ISNA(VLOOKUP($C196,BASEIS!$A$2:$E$475,4,FALSE))," ",VLOOKUP($C196,BASEIS!$A$2:$E$475,4,FALSE))</f>
        <v>4327</v>
      </c>
      <c r="G196" s="245">
        <f>IF(ISNA(VLOOKUP($C196,BASEIS!$A$2:$E$475,5,FALSE))," ",VLOOKUP($C196,BASEIS!$A$2:$E$475,5,FALSE))</f>
        <v>3598</v>
      </c>
      <c r="H196" s="64"/>
      <c r="I196" s="71">
        <f t="shared" si="26"/>
        <v>9382.0000000000018</v>
      </c>
      <c r="J196" s="172">
        <f>IF(YPOLOGISMOS_MORIA!$I$32&gt;0,IF(I196&gt;=0,1,2),0)</f>
        <v>0</v>
      </c>
      <c r="K196" s="224" t="str">
        <f t="shared" si="24"/>
        <v/>
      </c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20.25" thickBot="1">
      <c r="A197" s="66" t="str">
        <f>IF(ISNA(VLOOKUP($C197,BASEIS!$A$2:$G$475,3,FALSE))," ",VLOOKUP($C197,BASEIS!$A$2:$G$475,7,FALSE))</f>
        <v>http://ba-g.teiwm.gr/index.php?lang=el</v>
      </c>
      <c r="B197" s="61" t="str">
        <f t="shared" si="25"/>
        <v>i</v>
      </c>
      <c r="C197" s="72">
        <v>770</v>
      </c>
      <c r="D197" s="73" t="str">
        <f>IF(ISNA(VLOOKUP($C197,BASEIS!$A$2:$E$475,3,FALSE))," ",VLOOKUP($C197,BASEIS!$A$2:$E$475,3,FALSE))</f>
        <v>ΔΙΟΙΚΗΣΗΣ ΕΠΙΧΕΙΡΗΣΕΩΝ (ΓΡΕΒΕΝΑ) - ΔΙΟΙΚΗΣΗ ΤΟΥΡΙΣΤΙΚΩΝ ΕΠΙΧΕΙΡΗΣΕΩΝ ΚΑΙ ΕΠΙΧΕΙΡΗΣΕΩΝ ΦΙΛΟΞΕΝΙΑΣ</v>
      </c>
      <c r="E197" s="74" t="str">
        <f>IF(ISNA(VLOOKUP($C197,BASEIS!$A$2:$E$475,2,FALSE))," ",VLOOKUP($C197,BASEIS!$A$2:$E$475,2,FALSE))</f>
        <v>Τ.Ε.Ι. ΔΥΤΙΚΗΣ ΜΑΚΕΔΟΝΙΑΣ</v>
      </c>
      <c r="F197" s="75">
        <f>IF(ISNA(VLOOKUP($C197,BASEIS!$A$2:$E$475,4,FALSE))," ",VLOOKUP($C197,BASEIS!$A$2:$E$475,4,FALSE))</f>
        <v>4794</v>
      </c>
      <c r="G197" s="245">
        <f>IF(ISNA(VLOOKUP($C197,BASEIS!$A$2:$E$475,5,FALSE))," ",VLOOKUP($C197,BASEIS!$A$2:$E$475,5,FALSE))</f>
        <v>4227</v>
      </c>
      <c r="H197" s="64"/>
      <c r="I197" s="71">
        <f t="shared" si="26"/>
        <v>8753.0000000000018</v>
      </c>
      <c r="J197" s="172">
        <f>IF(YPOLOGISMOS_MORIA!$I$32&gt;0,IF(I197&gt;=0,1,2),0)</f>
        <v>0</v>
      </c>
      <c r="K197" s="224" t="str">
        <f t="shared" si="24"/>
        <v/>
      </c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20.25" thickBot="1">
      <c r="A198" s="66" t="str">
        <f>IF(ISNA(VLOOKUP($C198,BASEIS!$A$2:$G$475,3,FALSE))," ",VLOOKUP($C198,BASEIS!$A$2:$G$475,7,FALSE))</f>
        <v>http://www.tour.teicrete.gr/</v>
      </c>
      <c r="B198" s="61" t="str">
        <f t="shared" si="25"/>
        <v>i</v>
      </c>
      <c r="C198" s="72">
        <v>611</v>
      </c>
      <c r="D198" s="73" t="str">
        <f>IF(ISNA(VLOOKUP($C198,BASEIS!$A$2:$E$475,3,FALSE))," ",VLOOKUP($C198,BASEIS!$A$2:$E$475,3,FALSE))</f>
        <v>ΔΙΟΙΚΗΣΗΣ ΕΠΙΧΕΙΡΗΣΕΩΝ (ΗΡΑΚΛΕΙΟ) - ΔΙΟΙΚΗΣΗ ΤΟΥΡΙΣΤΙΚΩΝ ΕΠΙΧΕΙΡΗΣΕΩΝ ΚΑΙ ΕΠΙΧΕΙΡΗΣΕΩΝ ΦΙΛΟΞΕΝΙΑΣ</v>
      </c>
      <c r="E198" s="74" t="str">
        <f>IF(ISNA(VLOOKUP($C198,BASEIS!$A$2:$E$475,2,FALSE))," ",VLOOKUP($C198,BASEIS!$A$2:$E$475,2,FALSE))</f>
        <v>Τ.Ε.Ι. ΚΡΗΤΗΣ</v>
      </c>
      <c r="F198" s="75">
        <f>IF(ISNA(VLOOKUP($C198,BASEIS!$A$2:$E$475,4,FALSE))," ",VLOOKUP($C198,BASEIS!$A$2:$E$475,4,FALSE))</f>
        <v>8525</v>
      </c>
      <c r="G198" s="245">
        <f>IF(ISNA(VLOOKUP($C198,BASEIS!$A$2:$E$475,5,FALSE))," ",VLOOKUP($C198,BASEIS!$A$2:$E$475,5,FALSE))</f>
        <v>7832</v>
      </c>
      <c r="H198" s="64"/>
      <c r="I198" s="71">
        <f t="shared" si="26"/>
        <v>5148.0000000000018</v>
      </c>
      <c r="J198" s="172">
        <f>IF(YPOLOGISMOS_MORIA!$I$32&gt;0,IF(I198&gt;=0,1,2),0)</f>
        <v>0</v>
      </c>
      <c r="K198" s="224" t="str">
        <f t="shared" si="24"/>
        <v/>
      </c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20.25" thickBot="1">
      <c r="A199" s="66" t="str">
        <f>IF(ISNA(VLOOKUP($C199,BASEIS!$A$2:$G$475,3,FALSE))," ",VLOOKUP($C199,BASEIS!$A$2:$G$475,7,FALSE))</f>
        <v>http://de.teilar.gr/</v>
      </c>
      <c r="B199" s="61" t="str">
        <f t="shared" si="25"/>
        <v>i</v>
      </c>
      <c r="C199" s="72">
        <v>609</v>
      </c>
      <c r="D199" s="73" t="str">
        <f>IF(ISNA(VLOOKUP($C199,BASEIS!$A$2:$E$475,3,FALSE))," ",VLOOKUP($C199,BASEIS!$A$2:$E$475,3,FALSE))</f>
        <v>ΔΙΟΙΚΗΣΗΣ ΕΠΙΧΕΙΡΗΣΕΩΝ (ΛΑΡΙΣΑ) - ΔΙΟΙΚΗΣΗ ΤΟΥΡΙΣΤΙΚΩΝ ΕΠΙΧΕΙΡΗΣΕΩΝ ΚΑΙ ΕΠΙΧΕΙΡΗΣΕΩΝ ΦΙΛΟΞΕΝΙΑΣ</v>
      </c>
      <c r="E199" s="74" t="str">
        <f>IF(ISNA(VLOOKUP($C199,BASEIS!$A$2:$E$475,2,FALSE))," ",VLOOKUP($C199,BASEIS!$A$2:$E$475,2,FALSE))</f>
        <v>Τ.Ε.Ι. ΘΕΣΣΑΛΙΑΣ</v>
      </c>
      <c r="F199" s="75">
        <f>IF(ISNA(VLOOKUP($C199,BASEIS!$A$2:$E$475,4,FALSE))," ",VLOOKUP($C199,BASEIS!$A$2:$E$475,4,FALSE))</f>
        <v>8703</v>
      </c>
      <c r="G199" s="245">
        <f>IF(ISNA(VLOOKUP($C199,BASEIS!$A$2:$E$475,5,FALSE))," ",VLOOKUP($C199,BASEIS!$A$2:$E$475,5,FALSE))</f>
        <v>7952</v>
      </c>
      <c r="H199" s="64"/>
      <c r="I199" s="71">
        <f t="shared" si="26"/>
        <v>5028.0000000000018</v>
      </c>
      <c r="J199" s="172">
        <f>IF(YPOLOGISMOS_MORIA!$I$32&gt;0,IF(I199&gt;=0,1,2),0)</f>
        <v>0</v>
      </c>
      <c r="K199" s="224" t="str">
        <f t="shared" si="24"/>
        <v/>
      </c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20.25" thickBot="1">
      <c r="A200" s="66" t="str">
        <f>IF(ISNA(VLOOKUP($C200,BASEIS!$A$2:$G$475,3,FALSE))," ",VLOOKUP($C200,BASEIS!$A$2:$G$475,7,FALSE))</f>
        <v>http://www.teipir.gr/index.php/el/departments-3/stef-2/tde</v>
      </c>
      <c r="B200" s="61" t="str">
        <f t="shared" si="25"/>
        <v>i</v>
      </c>
      <c r="C200" s="72">
        <v>604</v>
      </c>
      <c r="D200" s="73" t="str">
        <f>IF(ISNA(VLOOKUP($C200,BASEIS!$A$2:$E$475,3,FALSE))," ",VLOOKUP($C200,BASEIS!$A$2:$E$475,3,FALSE))</f>
        <v>ΔΙΟΙΚΗΣΗΣ ΕΠΙΧΕΙΡΗΣΕΩΝ (ΠΕΙΡΑΙΑΣ) - ΔΙΟΙΚΗΣΗ ΤΟΥΡΙΣΤΙΚΩΝ ΕΠΙΧΕΙΡΗΣΕΩΝ ΚΑΙ ΕΠΙΧΕΙΡΗΣΕΩΝ ΦΙΛΟΞΕΝΙΑΣ</v>
      </c>
      <c r="E200" s="74" t="str">
        <f>IF(ISNA(VLOOKUP($C200,BASEIS!$A$2:$E$475,2,FALSE))," ",VLOOKUP($C200,BASEIS!$A$2:$E$475,2,FALSE))</f>
        <v>Τ.Ε.Ι. ΠΕΙΡΑΙΑ</v>
      </c>
      <c r="F200" s="75">
        <f>IF(ISNA(VLOOKUP($C200,BASEIS!$A$2:$E$475,4,FALSE))," ",VLOOKUP($C200,BASEIS!$A$2:$E$475,4,FALSE))</f>
        <v>11509</v>
      </c>
      <c r="G200" s="245">
        <f>IF(ISNA(VLOOKUP($C200,BASEIS!$A$2:$E$475,5,FALSE))," ",VLOOKUP($C200,BASEIS!$A$2:$E$475,5,FALSE))</f>
        <v>10830</v>
      </c>
      <c r="H200" s="64"/>
      <c r="I200" s="71">
        <f t="shared" si="26"/>
        <v>2150.0000000000018</v>
      </c>
      <c r="J200" s="172">
        <f>IF(YPOLOGISMOS_MORIA!$I$32&gt;0,IF(I200&gt;=0,1,2),0)</f>
        <v>0</v>
      </c>
      <c r="K200" s="224" t="str">
        <f t="shared" si="24"/>
        <v/>
      </c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20.25" thickBot="1">
      <c r="A201" s="66" t="str">
        <f>IF(ISNA(VLOOKUP($C201,BASEIS!$A$2:$G$475,3,FALSE))," ",VLOOKUP($C201,BASEIS!$A$2:$G$475,7,FALSE))</f>
        <v>http://www.tour.teithe.gr/</v>
      </c>
      <c r="B201" s="61" t="str">
        <f t="shared" ref="B201" si="27">HYPERLINK(A201,"i")</f>
        <v>i</v>
      </c>
      <c r="C201" s="72">
        <v>605</v>
      </c>
      <c r="D201" s="73" t="str">
        <f>IF(ISNA(VLOOKUP($C201,BASEIS!$A$2:$E$475,3,FALSE))," ",VLOOKUP($C201,BASEIS!$A$2:$E$475,3,FALSE))</f>
        <v>ΔΙΟΙΚΗΣΗΣ ΕΠΙΧΕΙΡΗΣΕΩΝ (ΘΕΣΣΑΛΟΝΙΚΗ) - ΔΙΟΙΚΗΣΗ ΤΟΥΡΙΣΤΙΚΩΝ ΕΠΙΧΕΙΡΗΣΕΩΝ ΚΑΙ ΕΠΙΧΕΙΡΗΣΕΩΝ ΦΙΛΟΞΕΝΙΑΣ</v>
      </c>
      <c r="E201" s="74" t="str">
        <f>IF(ISNA(VLOOKUP($C201,BASEIS!$A$2:$E$475,2,FALSE))," ",VLOOKUP($C201,BASEIS!$A$2:$E$475,2,FALSE))</f>
        <v>ΑΛΕΞΑΝΔΡΕΙΟ Τ.Ε.Ι. ΘΕΣΣΑΛΟΝΙΚΗΣ</v>
      </c>
      <c r="F201" s="75">
        <f>IF(ISNA(VLOOKUP($C201,BASEIS!$A$2:$E$475,4,FALSE))," ",VLOOKUP($C201,BASEIS!$A$2:$E$475,4,FALSE))</f>
        <v>11535</v>
      </c>
      <c r="G201" s="245">
        <f>IF(ISNA(VLOOKUP($C201,BASEIS!$A$2:$E$475,5,FALSE))," ",VLOOKUP($C201,BASEIS!$A$2:$E$475,5,FALSE))</f>
        <v>10492</v>
      </c>
      <c r="H201" s="64"/>
      <c r="I201" s="71">
        <f t="shared" ref="I201" si="28">$I$194-G201</f>
        <v>2488.0000000000018</v>
      </c>
      <c r="J201" s="172">
        <f>IF(YPOLOGISMOS_MORIA!$I$32&gt;0,IF(I201&gt;=0,1,2),0)</f>
        <v>0</v>
      </c>
      <c r="K201" s="224" t="str">
        <f t="shared" ref="K201" si="29">IF(G201=0,"ΝΕΑ ΣΧΟΛΗ","")</f>
        <v/>
      </c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20.25" thickBot="1">
      <c r="A202" s="66" t="str">
        <f>IF(ISNA(VLOOKUP($C202,BASEIS!$A$2:$G$475,3,FALSE))," ",VLOOKUP($C202,BASEIS!$A$2:$G$475,7,FALSE))</f>
        <v>http://tour.teipat.gr/</v>
      </c>
      <c r="B202" s="61" t="str">
        <f t="shared" si="25"/>
        <v>i</v>
      </c>
      <c r="C202" s="72">
        <v>607</v>
      </c>
      <c r="D202" s="73" t="str">
        <f>IF(ISNA(VLOOKUP($C202,BASEIS!$A$2:$E$475,3,FALSE))," ",VLOOKUP($C202,BASEIS!$A$2:$E$475,3,FALSE))</f>
        <v>ΤΟΥΡΙΣΤΙΚΩΝ ΕΠΙΧΕΙΡΗΣΕΩΝ (ΠΑΤΡΑ)</v>
      </c>
      <c r="E202" s="74" t="str">
        <f>IF(ISNA(VLOOKUP($C202,BASEIS!$A$2:$E$475,2,FALSE))," ",VLOOKUP($C202,BASEIS!$A$2:$E$475,2,FALSE))</f>
        <v>Τ.Ε.Ι. ΔΥΤΙΚΗΣ ΕΛΛΑΔΑΣ</v>
      </c>
      <c r="F202" s="75">
        <f>IF(ISNA(VLOOKUP($C202,BASEIS!$A$2:$E$475,4,FALSE))," ",VLOOKUP($C202,BASEIS!$A$2:$E$475,4,FALSE))</f>
        <v>0</v>
      </c>
      <c r="G202" s="245">
        <f>IF(ISNA(VLOOKUP($C202,BASEIS!$A$2:$E$475,5,FALSE))," ",VLOOKUP($C202,BASEIS!$A$2:$E$475,5,FALSE))</f>
        <v>8889</v>
      </c>
      <c r="H202" s="64"/>
      <c r="I202" s="71">
        <f t="shared" si="26"/>
        <v>4091.0000000000018</v>
      </c>
      <c r="J202" s="172">
        <f>IF(YPOLOGISMOS_MORIA!$I$32&gt;0,IF(I202&gt;=0,1,2),0)</f>
        <v>0</v>
      </c>
      <c r="K202" s="224" t="str">
        <f t="shared" si="24"/>
        <v/>
      </c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9.5">
      <c r="A203" s="66" t="str">
        <f>IF(ISNA(VLOOKUP($C203,BASEIS!$A$2:$G$475,3,FALSE))," ",VLOOKUP($C203,BASEIS!$A$2:$G$475,7,FALSE))</f>
        <v>http://www.teiath.gr/sdo/new_tourist_enterprises/</v>
      </c>
      <c r="B203" s="61" t="str">
        <f t="shared" si="25"/>
        <v>i</v>
      </c>
      <c r="C203" s="72">
        <v>603</v>
      </c>
      <c r="D203" s="73" t="str">
        <f>IF(ISNA(VLOOKUP($C203,BASEIS!$A$2:$E$475,3,FALSE))," ",VLOOKUP($C203,BASEIS!$A$2:$E$475,3,FALSE))</f>
        <v>ΔΙΟΙΚΗΣΗΣ ΕΠΙΧΕΙΡΗΣΕΩΝ (ΑΘΗΝΑ) - ΔΙΟΙΚΗΣΗ ΤΟΥΡΙΣΤΙΚΩΝ ΕΠΙΧΕΙΡΗΣΕΩΝ ΚΑΙ ΕΠΙΧΕΙΡΗΣΕΩΝ ΦΙΛΟΞΕΝΙΑΣ</v>
      </c>
      <c r="E203" s="74" t="str">
        <f>IF(ISNA(VLOOKUP($C203,BASEIS!$A$2:$E$475,2,FALSE))," ",VLOOKUP($C203,BASEIS!$A$2:$E$475,2,FALSE))</f>
        <v>Τ.Ε.Ι. ΑΘΗΝΑΣ</v>
      </c>
      <c r="F203" s="75">
        <f>IF(ISNA(VLOOKUP($C203,BASEIS!$A$2:$E$475,4,FALSE))," ",VLOOKUP($C203,BASEIS!$A$2:$E$475,4,FALSE))</f>
        <v>12530</v>
      </c>
      <c r="G203" s="245">
        <f>IF(ISNA(VLOOKUP($C203,BASEIS!$A$2:$E$475,5,FALSE))," ",VLOOKUP($C203,BASEIS!$A$2:$E$475,5,FALSE))</f>
        <v>11551</v>
      </c>
      <c r="H203" s="64"/>
      <c r="I203" s="71">
        <f t="shared" si="26"/>
        <v>1429.0000000000018</v>
      </c>
      <c r="J203" s="172">
        <f>IF(YPOLOGISMOS_MORIA!$I$32&gt;0,IF(I203&gt;=0,1,2),0)</f>
        <v>0</v>
      </c>
      <c r="K203" s="224" t="str">
        <f t="shared" si="24"/>
        <v/>
      </c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30" customHeight="1" thickBot="1">
      <c r="A204" s="66" t="str">
        <f>IF(ISNA(VLOOKUP($C204,BASEIS!$A$2:$G$475,3,FALSE))," ",VLOOKUP($C204,BASEIS!$A$2:$G$475,7,FALSE))</f>
        <v xml:space="preserve"> </v>
      </c>
      <c r="B204" s="61"/>
      <c r="C204" s="301" t="str">
        <f>C$20</f>
        <v xml:space="preserve">ΚΩΔ </v>
      </c>
      <c r="D204" s="302" t="s">
        <v>408</v>
      </c>
      <c r="E204" s="302" t="str">
        <f>E$20</f>
        <v xml:space="preserve">ΙΔΡΥΜΑ </v>
      </c>
      <c r="F204" s="302" t="str">
        <f>F$20</f>
        <v>ΒΑΣΕΙΣ 2016</v>
      </c>
      <c r="G204" s="302" t="str">
        <f>G$20</f>
        <v>ΒΑΣΕΙΣ 2017</v>
      </c>
      <c r="H204" s="64"/>
      <c r="I204" s="77">
        <f>$F$2+YPOLOGISMOS_MORIA!$I$35</f>
        <v>12980.000000000002</v>
      </c>
      <c r="J204" s="178"/>
      <c r="K204" s="224" t="str">
        <f t="shared" si="24"/>
        <v/>
      </c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20.25" thickBot="1">
      <c r="A205" s="66" t="str">
        <f>IF(ISNA(VLOOKUP($C205,BASEIS!$A$2:$G$475,3,FALSE))," ",VLOOKUP($C205,BASEIS!$A$2:$G$475,7,FALSE))</f>
        <v>http://eadsa.teicm.gr/</v>
      </c>
      <c r="B205" s="61" t="str">
        <f>HYPERLINK(A205,"i")</f>
        <v>i</v>
      </c>
      <c r="C205" s="274">
        <v>750</v>
      </c>
      <c r="D205" s="275" t="str">
        <f>IF(ISNA(VLOOKUP($C205,BASEIS!$A$2:$E$475,3,FALSE))," ",VLOOKUP($C205,BASEIS!$A$2:$E$475,3,FALSE))</f>
        <v>ΕΣΩΤΕΡΙΚΗΣ ΑΡΧΙΤΕΚΤΟΝΙΚΗΣ, ΔΙΑΚΟΣΜΗΣΗΣ ΚΑΙ ΣΧΕΔΙΑΣΜΟΥ ΑΝΤΙΚΕΙΜΕΝΩΝ (ΣΕΡΡΕΣ)</v>
      </c>
      <c r="E205" s="276" t="str">
        <f>IF(ISNA(VLOOKUP($C205,BASEIS!$A$2:$E$475,2,FALSE))," ",VLOOKUP($C205,BASEIS!$A$2:$E$475,2,FALSE))</f>
        <v>Τ.Ε.Ι. ΚΕΝΤΡΙΚΗΣ ΜΑΚΕΔΟΝΙΑΣ</v>
      </c>
      <c r="F205" s="277">
        <f>IF(ISNA(VLOOKUP($C205,BASEIS!$A$2:$E$475,4,FALSE))," ",VLOOKUP($C205,BASEIS!$A$2:$E$475,4,FALSE))</f>
        <v>0</v>
      </c>
      <c r="G205" s="278">
        <f>IF(ISNA(VLOOKUP($C205,BASEIS!$A$2:$E$475,5,FALSE))," ",VLOOKUP($C205,BASEIS!$A$2:$E$475,5,FALSE))</f>
        <v>5149</v>
      </c>
      <c r="H205" s="64"/>
      <c r="I205" s="71">
        <f>$I$204-G205</f>
        <v>7831.0000000000018</v>
      </c>
      <c r="J205" s="172">
        <f>IF(YPOLOGISMOS_MORIA!$I$35&gt;0,IF(I205&gt;=0,1,2),0)</f>
        <v>0</v>
      </c>
      <c r="K205" s="224" t="str">
        <f t="shared" si="24"/>
        <v/>
      </c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20.25" thickBot="1">
      <c r="A206" s="66" t="str">
        <f>IF(ISNA(VLOOKUP($C206,BASEIS!$A$2:$G$475,3,FALSE))," ",VLOOKUP($C206,BASEIS!$A$2:$G$475,7,FALSE))</f>
        <v>http://www.teiath.gr/sgtks/new_graphic_arts_technology/</v>
      </c>
      <c r="B206" s="61" t="str">
        <f>HYPERLINK(A206,"i")</f>
        <v>i</v>
      </c>
      <c r="C206" s="72">
        <v>517</v>
      </c>
      <c r="D206" s="73" t="str">
        <f>IF(ISNA(VLOOKUP($C206,BASEIS!$A$2:$E$475,3,FALSE))," ",VLOOKUP($C206,BASEIS!$A$2:$E$475,3,FALSE))</f>
        <v>ΓΡΑΦΙΣΤΙΚΗΣ (ΑΘΗΝΑ) - ΤΕΧΝΟΛΟΓΙΑΣ ΓΡΑΦΙΚΩΝ ΤΕΧΝΩΝ</v>
      </c>
      <c r="E206" s="74" t="str">
        <f>IF(ISNA(VLOOKUP($C206,BASEIS!$A$2:$E$475,2,FALSE))," ",VLOOKUP($C206,BASEIS!$A$2:$E$475,2,FALSE))</f>
        <v>Τ.Ε.Ι. ΑΘΗΝΑΣ</v>
      </c>
      <c r="F206" s="75">
        <f>IF(ISNA(VLOOKUP($C206,BASEIS!$A$2:$E$475,4,FALSE))," ",VLOOKUP($C206,BASEIS!$A$2:$E$475,4,FALSE))</f>
        <v>5688</v>
      </c>
      <c r="G206" s="245">
        <f>IF(ISNA(VLOOKUP($C206,BASEIS!$A$2:$E$475,5,FALSE))," ",VLOOKUP($C206,BASEIS!$A$2:$E$475,5,FALSE))</f>
        <v>8126</v>
      </c>
      <c r="H206" s="64"/>
      <c r="I206" s="71">
        <f>$I$204-G206</f>
        <v>4854.0000000000018</v>
      </c>
      <c r="J206" s="172">
        <f>IF(YPOLOGISMOS_MORIA!$I$35&gt;0,IF(I206&gt;=0,1,2),0)</f>
        <v>0</v>
      </c>
      <c r="K206" s="224" t="str">
        <f t="shared" si="24"/>
        <v/>
      </c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20.25" thickBot="1">
      <c r="A207" s="66" t="str">
        <f>IF(ISNA(VLOOKUP($C207,BASEIS!$A$2:$G$475,3,FALSE))," ",VLOOKUP($C207,BASEIS!$A$2:$G$475,7,FALSE))</f>
        <v>http://www.teiath.gr/sgtks/eadsa/</v>
      </c>
      <c r="B207" s="61" t="str">
        <f>HYPERLINK(A207,"i")</f>
        <v>i</v>
      </c>
      <c r="C207" s="72">
        <v>519</v>
      </c>
      <c r="D207" s="73" t="str">
        <f>IF(ISNA(VLOOKUP($C207,BASEIS!$A$2:$E$475,3,FALSE))," ",VLOOKUP($C207,BASEIS!$A$2:$E$475,3,FALSE))</f>
        <v>ΕΣΩΤΕΡΙΚΗΣ ΑΡΧΙΤΕΚΤΟΝΙΚΗΣ, ΔΙΑΚΟΣΜΗΣΗΣ ΚΑΙ ΣΧΕΔΙΑΣΜΟΥ ΑΝΤΙΚΕΙΜΕΝΩΝ (ΑΘΗΝΑ)</v>
      </c>
      <c r="E207" s="74" t="str">
        <f>IF(ISNA(VLOOKUP($C207,BASEIS!$A$2:$E$475,2,FALSE))," ",VLOOKUP($C207,BASEIS!$A$2:$E$475,2,FALSE))</f>
        <v>Τ.Ε.Ι. ΑΘΗΝΑΣ</v>
      </c>
      <c r="F207" s="75">
        <f>IF(ISNA(VLOOKUP($C207,BASEIS!$A$2:$E$475,4,FALSE))," ",VLOOKUP($C207,BASEIS!$A$2:$E$475,4,FALSE))</f>
        <v>8056</v>
      </c>
      <c r="G207" s="245">
        <f>IF(ISNA(VLOOKUP($C207,BASEIS!$A$2:$E$475,5,FALSE))," ",VLOOKUP($C207,BASEIS!$A$2:$E$475,5,FALSE))</f>
        <v>11373</v>
      </c>
      <c r="H207" s="64"/>
      <c r="I207" s="71">
        <f>$I$204-G207</f>
        <v>1607.0000000000018</v>
      </c>
      <c r="J207" s="172">
        <f>IF(YPOLOGISMOS_MORIA!$I$35&gt;0,IF(I207&gt;=0,1,2),0)</f>
        <v>0</v>
      </c>
      <c r="K207" s="224" t="str">
        <f t="shared" si="24"/>
        <v/>
      </c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9.5">
      <c r="A208" s="66" t="str">
        <f>IF(ISNA(VLOOKUP($C208,BASEIS!$A$2:$G$475,3,FALSE))," ",VLOOKUP($C208,BASEIS!$A$2:$G$475,7,FALSE))</f>
        <v>http://www.teiath.gr/sgtks/new_graphic_arts_technology/</v>
      </c>
      <c r="B208" s="61" t="str">
        <f>HYPERLINK(A208,"i")</f>
        <v>i</v>
      </c>
      <c r="C208" s="72">
        <v>521</v>
      </c>
      <c r="D208" s="73" t="str">
        <f>IF(ISNA(VLOOKUP($C208,BASEIS!$A$2:$E$475,3,FALSE))," ",VLOOKUP($C208,BASEIS!$A$2:$E$475,3,FALSE))</f>
        <v>ΓΡΑΦΙΣΤΙΚΗΣ (ΑΘΗΝΑ) - ΓΡΑΦΙΣΤΙΚΗΣ</v>
      </c>
      <c r="E208" s="74" t="str">
        <f>IF(ISNA(VLOOKUP($C208,BASEIS!$A$2:$E$475,2,FALSE))," ",VLOOKUP($C208,BASEIS!$A$2:$E$475,2,FALSE))</f>
        <v>Τ.Ε.Ι. ΑΘΗΝΑΣ</v>
      </c>
      <c r="F208" s="75">
        <f>IF(ISNA(VLOOKUP($C208,BASEIS!$A$2:$E$475,4,FALSE))," ",VLOOKUP($C208,BASEIS!$A$2:$E$475,4,FALSE))</f>
        <v>11697</v>
      </c>
      <c r="G208" s="245">
        <f>IF(ISNA(VLOOKUP($C208,BASEIS!$A$2:$E$475,5,FALSE))," ",VLOOKUP($C208,BASEIS!$A$2:$E$475,5,FALSE))</f>
        <v>12968</v>
      </c>
      <c r="H208" s="64"/>
      <c r="I208" s="71">
        <f>$I$204-G208</f>
        <v>12.000000000001819</v>
      </c>
      <c r="J208" s="172">
        <f>IF(YPOLOGISMOS_MORIA!$I$35&gt;0,IF(I208&gt;=0,1,2),0)</f>
        <v>0</v>
      </c>
      <c r="K208" s="224" t="str">
        <f t="shared" si="24"/>
        <v/>
      </c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30" customHeight="1" thickBot="1">
      <c r="A209" s="66" t="str">
        <f>IF(ISNA(VLOOKUP($C209,BASEIS!$A$2:$G$475,3,FALSE))," ",VLOOKUP($C209,BASEIS!$A$2:$G$475,7,FALSE))</f>
        <v xml:space="preserve"> </v>
      </c>
      <c r="B209" s="61"/>
      <c r="C209" s="301" t="str">
        <f>C$20</f>
        <v xml:space="preserve">ΚΩΔ </v>
      </c>
      <c r="D209" s="302" t="s">
        <v>411</v>
      </c>
      <c r="E209" s="302" t="str">
        <f>E$20</f>
        <v xml:space="preserve">ΙΔΡΥΜΑ </v>
      </c>
      <c r="F209" s="302" t="str">
        <f>F$20</f>
        <v>ΒΑΣΕΙΣ 2016</v>
      </c>
      <c r="G209" s="302" t="str">
        <f>G$20</f>
        <v>ΒΑΣΕΙΣ 2017</v>
      </c>
      <c r="H209" s="64"/>
      <c r="I209" s="77">
        <f>$F$2+YPOLOGISMOS_MORIA!$I$32</f>
        <v>12980.000000000002</v>
      </c>
      <c r="J209" s="178"/>
      <c r="K209" s="224" t="str">
        <f t="shared" si="24"/>
        <v/>
      </c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20.25" thickBot="1">
      <c r="A210" s="66" t="str">
        <f>IF(ISNA(VLOOKUP($C210,BASEIS!$A$2:$G$475,3,FALSE))," ",VLOOKUP($C210,BASEIS!$A$2:$G$475,7,FALSE))</f>
        <v>http://www.otek.edu.gr</v>
      </c>
      <c r="B210" s="61" t="str">
        <f>HYPERLINK(A210,"i")</f>
        <v>i</v>
      </c>
      <c r="C210" s="274">
        <v>613</v>
      </c>
      <c r="D210" s="275" t="str">
        <f>IF(ISNA(VLOOKUP($C210,BASEIS!$A$2:$E$475,3,FALSE))," ",VLOOKUP($C210,BASEIS!$A$2:$E$475,3,FALSE))</f>
        <v>ΑΝΩΤΕΡΗ ΣΧΟΛΗ ΤΟΥΡΙΣΤΙΚΗΣ ΕΚΠΑΙΔΕΥΣΗΣ ΡΟΔΟΥ (ΑΣΤΕΡ)</v>
      </c>
      <c r="E210" s="276" t="str">
        <f>IF(ISNA(VLOOKUP($C210,BASEIS!$A$2:$E$475,2,FALSE))," ",VLOOKUP($C210,BASEIS!$A$2:$E$475,2,FALSE))</f>
        <v>ΑΝΩΤΕΡΕΣ ΣΧΟΛΕΣ ΤΟΥΡΙΣΤΙΚΗΣ ΕΚΠΑΙΔΕΥΣΗΣ (Α.Σ.Τ.Ε.)</v>
      </c>
      <c r="F210" s="277">
        <f>IF(ISNA(VLOOKUP($C210,BASEIS!$A$2:$E$475,4,FALSE))," ",VLOOKUP($C210,BASEIS!$A$2:$E$475,4,FALSE))</f>
        <v>12465</v>
      </c>
      <c r="G210" s="278">
        <f>IF(ISNA(VLOOKUP($C210,BASEIS!$A$2:$E$475,5,FALSE))," ",VLOOKUP($C210,BASEIS!$A$2:$E$475,5,FALSE))</f>
        <v>13388</v>
      </c>
      <c r="H210" s="64"/>
      <c r="I210" s="71">
        <f>$I$209-G210</f>
        <v>-407.99999999999818</v>
      </c>
      <c r="J210" s="172">
        <f>IF(YPOLOGISMOS_MORIA!$I$32&gt;0,IF(I210&gt;=0,1,2),0)</f>
        <v>0</v>
      </c>
      <c r="K210" s="224" t="str">
        <f>IF(G210=0,"ΝΕΑ ΣΧΟΛΗ","")</f>
        <v/>
      </c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9.5">
      <c r="A211" s="66" t="str">
        <f>IF(ISNA(VLOOKUP($C211,BASEIS!$A$2:$G$475,3,FALSE))," ",VLOOKUP($C211,BASEIS!$A$2:$G$475,7,FALSE))</f>
        <v>http://www.otek.edu.gr</v>
      </c>
      <c r="B211" s="61" t="str">
        <f>HYPERLINK(A211,"i")</f>
        <v>i</v>
      </c>
      <c r="C211" s="72">
        <v>614</v>
      </c>
      <c r="D211" s="73" t="str">
        <f>IF(ISNA(VLOOKUP($C211,BASEIS!$A$2:$E$475,3,FALSE))," ",VLOOKUP($C211,BASEIS!$A$2:$E$475,3,FALSE))</f>
        <v>ΑΝΩΤΕΡΗ ΣΧΟΛΗ ΤΟΥΡΙΣΤΙΚΗΣ ΕΚΠΑΙΔΕΥΣΗΣ ΚΡΗΤΗΣ (ΑΣΤΕΚ)</v>
      </c>
      <c r="E211" s="74" t="str">
        <f>IF(ISNA(VLOOKUP($C211,BASEIS!$A$2:$E$475,2,FALSE))," ",VLOOKUP($C211,BASEIS!$A$2:$E$475,2,FALSE))</f>
        <v>ΑΝΩΤΕΡΕΣ ΣΧΟΛΕΣ ΤΟΥΡΙΣΤΙΚΗΣ ΕΚΠΑΙΔΕΥΣΗΣ (Α.Σ.Τ.Ε.)</v>
      </c>
      <c r="F211" s="75">
        <f>IF(ISNA(VLOOKUP($C211,BASEIS!$A$2:$E$475,4,FALSE))," ",VLOOKUP($C211,BASEIS!$A$2:$E$475,4,FALSE))</f>
        <v>12378</v>
      </c>
      <c r="G211" s="245">
        <f>IF(ISNA(VLOOKUP($C211,BASEIS!$A$2:$E$475,5,FALSE))," ",VLOOKUP($C211,BASEIS!$A$2:$E$475,5,FALSE))</f>
        <v>13605</v>
      </c>
      <c r="H211" s="64"/>
      <c r="I211" s="71">
        <f>$I$209-G211</f>
        <v>-624.99999999999818</v>
      </c>
      <c r="J211" s="172">
        <f>IF(YPOLOGISMOS_MORIA!$I$32&gt;0,IF(I211&gt;=0,1,2),0)</f>
        <v>0</v>
      </c>
      <c r="K211" s="224" t="str">
        <f>IF(G211=0,"ΝΕΑ ΣΧΟΛΗ","")</f>
        <v/>
      </c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>
      <c r="B212" s="64"/>
      <c r="C212" s="64"/>
      <c r="D212" s="64"/>
      <c r="E212" s="64"/>
      <c r="F212" s="238"/>
      <c r="G212" s="238"/>
      <c r="H212" s="64"/>
      <c r="I212" s="64"/>
      <c r="J212" s="178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>
      <c r="B213" s="65"/>
      <c r="C213" s="65"/>
      <c r="D213" s="65"/>
      <c r="E213" s="65"/>
      <c r="F213" s="242"/>
      <c r="G213" s="242"/>
      <c r="H213" s="65"/>
      <c r="I213" s="65"/>
      <c r="J213" s="180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>
      <c r="B214" s="65"/>
      <c r="C214" s="65"/>
      <c r="D214" s="65"/>
      <c r="E214" s="65"/>
      <c r="F214" s="242"/>
      <c r="G214" s="242"/>
      <c r="H214" s="65"/>
      <c r="I214" s="65"/>
      <c r="J214" s="180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>
      <c r="B215" s="65"/>
      <c r="C215" s="65"/>
      <c r="D215" s="65"/>
      <c r="E215" s="65"/>
      <c r="F215" s="242"/>
      <c r="G215" s="242"/>
      <c r="H215" s="65"/>
      <c r="I215" s="65"/>
      <c r="J215" s="180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>
      <c r="B216" s="65"/>
      <c r="C216" s="65"/>
      <c r="D216" s="65"/>
      <c r="E216" s="65"/>
      <c r="F216" s="242"/>
      <c r="G216" s="242"/>
      <c r="H216" s="65"/>
      <c r="I216" s="65"/>
      <c r="J216" s="180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>
      <c r="B217" s="65"/>
      <c r="C217" s="65"/>
      <c r="D217" s="65"/>
      <c r="E217" s="65"/>
      <c r="F217" s="242"/>
      <c r="G217" s="242"/>
      <c r="H217" s="65"/>
      <c r="I217" s="65"/>
      <c r="J217" s="180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>
      <c r="B218" s="65"/>
      <c r="C218" s="65"/>
      <c r="D218" s="65"/>
      <c r="E218" s="65"/>
      <c r="F218" s="242"/>
      <c r="G218" s="242"/>
      <c r="H218" s="65"/>
      <c r="I218" s="65"/>
      <c r="J218" s="180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>
      <c r="B219" s="65"/>
      <c r="C219" s="65"/>
      <c r="D219" s="65"/>
      <c r="E219" s="65"/>
      <c r="F219" s="242"/>
      <c r="G219" s="242"/>
      <c r="H219" s="65"/>
      <c r="I219" s="65"/>
      <c r="J219" s="180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>
      <c r="B220" s="65"/>
      <c r="C220" s="65"/>
      <c r="D220" s="65"/>
      <c r="E220" s="65"/>
      <c r="F220" s="242"/>
      <c r="G220" s="242"/>
      <c r="H220" s="65"/>
      <c r="I220" s="65"/>
      <c r="J220" s="180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>
      <c r="B221" s="65"/>
      <c r="C221" s="65"/>
      <c r="D221" s="65"/>
      <c r="E221" s="65"/>
      <c r="F221" s="242"/>
      <c r="G221" s="242"/>
      <c r="H221" s="65"/>
      <c r="I221" s="65"/>
      <c r="J221" s="180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>
      <c r="B222" s="65"/>
      <c r="C222" s="65"/>
      <c r="D222" s="65"/>
      <c r="E222" s="65"/>
      <c r="F222" s="242"/>
      <c r="G222" s="242"/>
      <c r="H222" s="65"/>
      <c r="I222" s="65"/>
      <c r="J222" s="180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>
      <c r="B223" s="65"/>
      <c r="C223" s="65"/>
      <c r="D223" s="65"/>
      <c r="E223" s="65"/>
      <c r="F223" s="242"/>
      <c r="G223" s="242"/>
      <c r="H223" s="65"/>
      <c r="I223" s="65"/>
      <c r="J223" s="180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>
      <c r="B224" s="65"/>
      <c r="C224" s="65"/>
      <c r="D224" s="65"/>
      <c r="E224" s="65"/>
      <c r="F224" s="242"/>
      <c r="G224" s="242"/>
      <c r="H224" s="65"/>
      <c r="I224" s="65"/>
      <c r="J224" s="180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2:23">
      <c r="B225" s="65"/>
      <c r="C225" s="65"/>
      <c r="D225" s="65"/>
      <c r="E225" s="65"/>
      <c r="F225" s="242"/>
      <c r="G225" s="242"/>
      <c r="H225" s="65"/>
      <c r="I225" s="65"/>
      <c r="J225" s="180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2:23">
      <c r="B226" s="65"/>
      <c r="C226" s="65"/>
      <c r="D226" s="65"/>
      <c r="E226" s="65"/>
      <c r="F226" s="242"/>
      <c r="G226" s="242"/>
      <c r="H226" s="65"/>
      <c r="I226" s="65"/>
      <c r="J226" s="180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2:23">
      <c r="B227" s="65"/>
      <c r="C227" s="65"/>
      <c r="D227" s="65"/>
      <c r="E227" s="65"/>
      <c r="F227" s="242"/>
      <c r="G227" s="242"/>
      <c r="H227" s="65"/>
      <c r="I227" s="65"/>
      <c r="J227" s="180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2:23">
      <c r="B228" s="65"/>
      <c r="C228" s="65"/>
      <c r="D228" s="65"/>
      <c r="E228" s="65"/>
      <c r="F228" s="242"/>
      <c r="G228" s="242"/>
      <c r="H228" s="65"/>
      <c r="I228" s="65"/>
      <c r="J228" s="180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2:23">
      <c r="B229" s="65"/>
      <c r="C229" s="65"/>
      <c r="D229" s="65"/>
      <c r="E229" s="65"/>
      <c r="F229" s="242"/>
      <c r="G229" s="242"/>
      <c r="H229" s="65"/>
      <c r="I229" s="65"/>
      <c r="J229" s="180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2:23">
      <c r="B230" s="65"/>
      <c r="C230" s="65"/>
      <c r="D230" s="65"/>
      <c r="E230" s="65"/>
      <c r="F230" s="242"/>
      <c r="G230" s="242"/>
      <c r="H230" s="65"/>
      <c r="I230" s="65"/>
      <c r="J230" s="180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2:23">
      <c r="B231" s="65"/>
      <c r="C231" s="65"/>
      <c r="D231" s="65"/>
      <c r="E231" s="65"/>
      <c r="F231" s="242"/>
      <c r="G231" s="242"/>
      <c r="H231" s="65"/>
      <c r="I231" s="65"/>
      <c r="J231" s="180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2:23">
      <c r="B232" s="65"/>
      <c r="C232" s="65"/>
      <c r="D232" s="65"/>
      <c r="E232" s="65"/>
      <c r="F232" s="242"/>
      <c r="G232" s="242"/>
      <c r="H232" s="65"/>
      <c r="I232" s="65"/>
      <c r="J232" s="180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2:23">
      <c r="B233" s="65"/>
      <c r="C233" s="65"/>
      <c r="D233" s="65"/>
      <c r="E233" s="65"/>
      <c r="F233" s="242"/>
      <c r="G233" s="242"/>
      <c r="H233" s="65"/>
      <c r="I233" s="65"/>
      <c r="J233" s="180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2:23">
      <c r="B234" s="65"/>
      <c r="C234" s="65"/>
      <c r="D234" s="65"/>
      <c r="E234" s="65"/>
      <c r="F234" s="242"/>
      <c r="G234" s="242"/>
      <c r="H234" s="65"/>
      <c r="I234" s="65"/>
      <c r="J234" s="180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2:23">
      <c r="B235" s="65"/>
      <c r="C235" s="65"/>
      <c r="D235" s="65"/>
      <c r="E235" s="65"/>
      <c r="F235" s="242"/>
      <c r="G235" s="242"/>
      <c r="H235" s="65"/>
      <c r="I235" s="65"/>
      <c r="J235" s="180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2:23">
      <c r="B236" s="65"/>
      <c r="C236" s="65"/>
      <c r="D236" s="65"/>
      <c r="E236" s="65"/>
      <c r="F236" s="242"/>
      <c r="G236" s="242"/>
      <c r="H236" s="65"/>
      <c r="I236" s="65"/>
      <c r="J236" s="180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2:23">
      <c r="B237" s="65"/>
      <c r="C237" s="65"/>
      <c r="D237" s="65"/>
      <c r="E237" s="65"/>
      <c r="F237" s="242"/>
      <c r="G237" s="242"/>
      <c r="H237" s="65"/>
      <c r="I237" s="65"/>
      <c r="J237" s="180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2:23">
      <c r="B238" s="65"/>
      <c r="C238" s="65"/>
      <c r="D238" s="65"/>
      <c r="E238" s="65"/>
      <c r="F238" s="242"/>
      <c r="G238" s="242"/>
      <c r="H238" s="65"/>
      <c r="I238" s="65"/>
      <c r="J238" s="180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2:23">
      <c r="B239" s="65"/>
      <c r="C239" s="65"/>
      <c r="D239" s="65"/>
      <c r="E239" s="65"/>
      <c r="F239" s="242"/>
      <c r="G239" s="242"/>
      <c r="H239" s="65"/>
      <c r="I239" s="65"/>
      <c r="J239" s="180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2:23">
      <c r="B240" s="65"/>
      <c r="C240" s="65"/>
      <c r="D240" s="65"/>
      <c r="E240" s="65"/>
      <c r="F240" s="242"/>
      <c r="G240" s="242"/>
      <c r="H240" s="65"/>
      <c r="I240" s="65"/>
      <c r="J240" s="180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2:23">
      <c r="B241" s="65"/>
      <c r="C241" s="65"/>
      <c r="D241" s="65"/>
      <c r="E241" s="65"/>
      <c r="F241" s="242"/>
      <c r="G241" s="242"/>
      <c r="H241" s="65"/>
      <c r="I241" s="65"/>
      <c r="J241" s="180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2:23">
      <c r="B242" s="65"/>
      <c r="C242" s="65"/>
      <c r="D242" s="65"/>
      <c r="E242" s="65"/>
      <c r="F242" s="242"/>
      <c r="G242" s="242"/>
      <c r="H242" s="65"/>
      <c r="I242" s="65"/>
      <c r="J242" s="180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2:23">
      <c r="B243" s="65"/>
      <c r="C243" s="65"/>
      <c r="D243" s="65"/>
      <c r="E243" s="65"/>
      <c r="F243" s="242"/>
      <c r="G243" s="242"/>
      <c r="H243" s="65"/>
      <c r="I243" s="65"/>
      <c r="J243" s="180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2:23">
      <c r="B244" s="65"/>
      <c r="C244" s="65"/>
      <c r="D244" s="65"/>
      <c r="E244" s="65"/>
      <c r="F244" s="242"/>
      <c r="G244" s="242"/>
      <c r="H244" s="65"/>
      <c r="I244" s="65"/>
      <c r="J244" s="180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2:23">
      <c r="B245" s="65"/>
      <c r="C245" s="65"/>
      <c r="D245" s="65"/>
      <c r="E245" s="65"/>
      <c r="F245" s="242"/>
      <c r="G245" s="242"/>
      <c r="H245" s="65"/>
      <c r="I245" s="65"/>
      <c r="J245" s="180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2:23">
      <c r="B246" s="65"/>
      <c r="C246" s="65"/>
      <c r="D246" s="65"/>
      <c r="E246" s="65"/>
      <c r="F246" s="242"/>
      <c r="G246" s="242"/>
      <c r="H246" s="65"/>
      <c r="I246" s="65"/>
      <c r="J246" s="180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2:23">
      <c r="B247" s="65"/>
      <c r="C247" s="65"/>
      <c r="D247" s="65"/>
      <c r="E247" s="65"/>
      <c r="F247" s="242"/>
      <c r="G247" s="242"/>
      <c r="H247" s="65"/>
      <c r="I247" s="65"/>
      <c r="J247" s="180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2:23">
      <c r="B248" s="65"/>
      <c r="C248" s="65"/>
      <c r="D248" s="65"/>
      <c r="E248" s="65"/>
      <c r="F248" s="242"/>
      <c r="G248" s="242"/>
      <c r="H248" s="65"/>
      <c r="I248" s="65"/>
      <c r="J248" s="180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2:23">
      <c r="B249" s="65"/>
      <c r="C249" s="65"/>
      <c r="D249" s="65"/>
      <c r="E249" s="65"/>
      <c r="F249" s="242"/>
      <c r="G249" s="242"/>
      <c r="H249" s="65"/>
      <c r="I249" s="65"/>
      <c r="J249" s="180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2:23">
      <c r="B250" s="65"/>
      <c r="C250" s="65"/>
      <c r="D250" s="65"/>
      <c r="E250" s="65"/>
      <c r="F250" s="242"/>
      <c r="G250" s="242"/>
      <c r="H250" s="65"/>
      <c r="I250" s="65"/>
      <c r="J250" s="180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2:23">
      <c r="B251" s="65"/>
      <c r="C251" s="65"/>
      <c r="D251" s="65"/>
      <c r="E251" s="65"/>
      <c r="F251" s="242"/>
      <c r="G251" s="242"/>
      <c r="H251" s="65"/>
      <c r="I251" s="65"/>
      <c r="J251" s="180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2:23">
      <c r="B252" s="65"/>
      <c r="C252" s="65"/>
      <c r="D252" s="65"/>
      <c r="E252" s="65"/>
      <c r="F252" s="242"/>
      <c r="G252" s="242"/>
      <c r="H252" s="65"/>
      <c r="I252" s="65"/>
      <c r="J252" s="180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2:23">
      <c r="B253" s="65"/>
      <c r="C253" s="65"/>
      <c r="D253" s="65"/>
      <c r="E253" s="65"/>
      <c r="F253" s="242"/>
      <c r="G253" s="242"/>
      <c r="H253" s="65"/>
      <c r="I253" s="65"/>
      <c r="J253" s="180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2:23">
      <c r="B254" s="65"/>
      <c r="C254" s="65"/>
      <c r="D254" s="65"/>
      <c r="E254" s="65"/>
      <c r="F254" s="242"/>
      <c r="G254" s="242"/>
      <c r="H254" s="65"/>
      <c r="I254" s="65"/>
      <c r="J254" s="180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2:23">
      <c r="B255" s="65"/>
      <c r="C255" s="65"/>
      <c r="D255" s="65"/>
      <c r="E255" s="65"/>
      <c r="F255" s="242"/>
      <c r="G255" s="242"/>
      <c r="H255" s="65"/>
      <c r="I255" s="65"/>
      <c r="J255" s="180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2:23">
      <c r="B256" s="65"/>
      <c r="C256" s="65"/>
      <c r="D256" s="65"/>
      <c r="E256" s="65"/>
      <c r="F256" s="242"/>
      <c r="G256" s="242"/>
      <c r="H256" s="65"/>
      <c r="I256" s="65"/>
      <c r="J256" s="180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2:23">
      <c r="B257" s="65"/>
      <c r="C257" s="65"/>
      <c r="D257" s="65"/>
      <c r="E257" s="65"/>
      <c r="F257" s="242"/>
      <c r="G257" s="242"/>
      <c r="H257" s="65"/>
      <c r="I257" s="65"/>
      <c r="J257" s="180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2:23">
      <c r="B258" s="65"/>
      <c r="C258" s="65"/>
      <c r="D258" s="65"/>
      <c r="E258" s="65"/>
      <c r="F258" s="242"/>
      <c r="G258" s="242"/>
      <c r="H258" s="65"/>
      <c r="I258" s="65"/>
      <c r="J258" s="180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2:23">
      <c r="B259" s="65"/>
      <c r="C259" s="65"/>
      <c r="D259" s="65"/>
      <c r="E259" s="65"/>
      <c r="F259" s="242"/>
      <c r="G259" s="242"/>
      <c r="H259" s="65"/>
      <c r="I259" s="65"/>
      <c r="J259" s="180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2:23">
      <c r="B260" s="65"/>
      <c r="C260" s="65"/>
      <c r="D260" s="65"/>
      <c r="E260" s="65"/>
      <c r="F260" s="242"/>
      <c r="G260" s="242"/>
      <c r="H260" s="65"/>
      <c r="I260" s="65"/>
      <c r="J260" s="180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2:23">
      <c r="B261" s="65"/>
      <c r="C261" s="65"/>
      <c r="D261" s="65"/>
      <c r="E261" s="65"/>
      <c r="F261" s="242"/>
      <c r="G261" s="242"/>
      <c r="H261" s="65"/>
      <c r="I261" s="65"/>
      <c r="J261" s="180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2:23">
      <c r="B262" s="65"/>
      <c r="C262" s="65"/>
      <c r="D262" s="65"/>
      <c r="E262" s="65"/>
      <c r="F262" s="242"/>
      <c r="G262" s="242"/>
      <c r="H262" s="65"/>
      <c r="I262" s="65"/>
      <c r="J262" s="180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2:23">
      <c r="B263" s="65"/>
      <c r="C263" s="65"/>
      <c r="D263" s="65"/>
      <c r="E263" s="65"/>
      <c r="F263" s="242"/>
      <c r="G263" s="242"/>
      <c r="H263" s="65"/>
      <c r="I263" s="65"/>
      <c r="J263" s="180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2:23">
      <c r="B264" s="65"/>
      <c r="C264" s="65"/>
      <c r="D264" s="65"/>
      <c r="E264" s="65"/>
      <c r="F264" s="242"/>
      <c r="G264" s="242"/>
      <c r="H264" s="65"/>
      <c r="I264" s="65"/>
      <c r="J264" s="180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2:23">
      <c r="B265" s="65"/>
      <c r="C265" s="65"/>
      <c r="D265" s="65"/>
      <c r="E265" s="65"/>
      <c r="F265" s="242"/>
      <c r="G265" s="242"/>
      <c r="H265" s="65"/>
      <c r="I265" s="65"/>
      <c r="J265" s="180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2:23">
      <c r="B266" s="65"/>
      <c r="C266" s="65"/>
      <c r="D266" s="65"/>
      <c r="E266" s="65"/>
      <c r="F266" s="242"/>
      <c r="G266" s="242"/>
      <c r="H266" s="65"/>
      <c r="I266" s="65"/>
      <c r="J266" s="180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2:23">
      <c r="B267" s="65"/>
      <c r="C267" s="65"/>
      <c r="D267" s="65"/>
      <c r="E267" s="65"/>
      <c r="F267" s="242"/>
      <c r="G267" s="242"/>
      <c r="H267" s="65"/>
      <c r="I267" s="65"/>
      <c r="J267" s="180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2:23">
      <c r="B268" s="65"/>
      <c r="C268" s="65"/>
      <c r="D268" s="65"/>
      <c r="E268" s="65"/>
      <c r="F268" s="242"/>
      <c r="G268" s="242"/>
      <c r="H268" s="65"/>
      <c r="I268" s="65"/>
      <c r="J268" s="180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2:23">
      <c r="B269" s="65"/>
      <c r="C269" s="65"/>
      <c r="D269" s="65"/>
      <c r="E269" s="65"/>
      <c r="F269" s="242"/>
      <c r="G269" s="242"/>
      <c r="H269" s="65"/>
      <c r="I269" s="65"/>
      <c r="J269" s="180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2:23">
      <c r="B270" s="65"/>
      <c r="C270" s="65"/>
      <c r="D270" s="65"/>
      <c r="E270" s="65"/>
      <c r="F270" s="242"/>
      <c r="G270" s="242"/>
      <c r="H270" s="65"/>
      <c r="I270" s="65"/>
      <c r="J270" s="180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2:23">
      <c r="B271" s="65"/>
      <c r="C271" s="65"/>
      <c r="D271" s="65"/>
      <c r="E271" s="65"/>
      <c r="F271" s="242"/>
      <c r="G271" s="242"/>
      <c r="H271" s="65"/>
      <c r="I271" s="65"/>
      <c r="J271" s="180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2:23">
      <c r="B272" s="65"/>
      <c r="C272" s="65"/>
      <c r="D272" s="65"/>
      <c r="E272" s="65"/>
      <c r="F272" s="242"/>
      <c r="G272" s="242"/>
      <c r="H272" s="65"/>
      <c r="I272" s="65"/>
      <c r="J272" s="180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2:23">
      <c r="B273" s="65"/>
      <c r="C273" s="65"/>
      <c r="D273" s="65"/>
      <c r="E273" s="65"/>
      <c r="F273" s="242"/>
      <c r="G273" s="242"/>
      <c r="H273" s="65"/>
      <c r="I273" s="65"/>
      <c r="J273" s="180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2:23">
      <c r="B274" s="65"/>
      <c r="C274" s="65"/>
      <c r="D274" s="65"/>
      <c r="E274" s="65"/>
      <c r="F274" s="242"/>
      <c r="G274" s="242"/>
      <c r="H274" s="65"/>
      <c r="I274" s="65"/>
      <c r="J274" s="180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2:23">
      <c r="B275" s="65"/>
      <c r="C275" s="65"/>
      <c r="D275" s="65"/>
      <c r="E275" s="65"/>
      <c r="F275" s="242"/>
      <c r="G275" s="242"/>
      <c r="H275" s="65"/>
      <c r="I275" s="65"/>
      <c r="J275" s="180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2:23">
      <c r="B276" s="65"/>
      <c r="C276" s="65"/>
      <c r="D276" s="65"/>
      <c r="E276" s="65"/>
      <c r="F276" s="242"/>
      <c r="G276" s="242"/>
      <c r="H276" s="65"/>
      <c r="I276" s="65"/>
      <c r="J276" s="180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2:23">
      <c r="B277" s="65"/>
      <c r="C277" s="65"/>
      <c r="D277" s="65"/>
      <c r="E277" s="65"/>
      <c r="F277" s="242"/>
      <c r="G277" s="242"/>
      <c r="H277" s="65"/>
      <c r="I277" s="65"/>
      <c r="J277" s="180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2:23">
      <c r="B278" s="65"/>
      <c r="C278" s="65"/>
      <c r="D278" s="65"/>
      <c r="E278" s="65"/>
      <c r="F278" s="242"/>
      <c r="G278" s="242"/>
      <c r="H278" s="65"/>
      <c r="I278" s="65"/>
      <c r="J278" s="180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2:23">
      <c r="B279" s="65"/>
      <c r="C279" s="65"/>
      <c r="D279" s="65"/>
      <c r="E279" s="65"/>
      <c r="F279" s="242"/>
      <c r="G279" s="242"/>
      <c r="H279" s="65"/>
      <c r="I279" s="65"/>
      <c r="J279" s="180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2:23">
      <c r="B280" s="65"/>
      <c r="C280" s="65"/>
      <c r="D280" s="65"/>
      <c r="E280" s="65"/>
      <c r="F280" s="242"/>
      <c r="G280" s="242"/>
      <c r="H280" s="65"/>
      <c r="I280" s="65"/>
      <c r="J280" s="180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2:23">
      <c r="B281" s="65"/>
      <c r="C281" s="65"/>
      <c r="D281" s="65"/>
      <c r="E281" s="65"/>
      <c r="F281" s="242"/>
      <c r="G281" s="242"/>
      <c r="H281" s="65"/>
      <c r="I281" s="65"/>
      <c r="J281" s="180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2:23">
      <c r="B282" s="65"/>
      <c r="C282" s="65"/>
      <c r="D282" s="65"/>
      <c r="E282" s="65"/>
      <c r="F282" s="242"/>
      <c r="G282" s="242"/>
      <c r="H282" s="65"/>
      <c r="I282" s="65"/>
      <c r="J282" s="180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2:23">
      <c r="B283" s="65"/>
      <c r="C283" s="65"/>
      <c r="D283" s="65"/>
      <c r="E283" s="65"/>
      <c r="F283" s="242"/>
      <c r="G283" s="242"/>
      <c r="H283" s="65"/>
      <c r="I283" s="65"/>
      <c r="J283" s="180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2:23">
      <c r="B284" s="65"/>
      <c r="C284" s="65"/>
      <c r="D284" s="65"/>
      <c r="E284" s="65"/>
      <c r="F284" s="242"/>
      <c r="G284" s="242"/>
      <c r="H284" s="65"/>
      <c r="I284" s="65"/>
      <c r="J284" s="180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2:23">
      <c r="B285" s="65"/>
      <c r="C285" s="65"/>
      <c r="D285" s="65"/>
      <c r="E285" s="65"/>
      <c r="F285" s="242"/>
      <c r="G285" s="242"/>
      <c r="H285" s="65"/>
      <c r="I285" s="65"/>
      <c r="J285" s="180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2:23">
      <c r="B286" s="65"/>
      <c r="C286" s="65"/>
      <c r="D286" s="65"/>
      <c r="E286" s="65"/>
      <c r="F286" s="242"/>
      <c r="G286" s="242"/>
      <c r="H286" s="65"/>
      <c r="I286" s="65"/>
      <c r="J286" s="180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2:23">
      <c r="B287" s="65"/>
      <c r="C287" s="65"/>
      <c r="D287" s="65"/>
      <c r="E287" s="65"/>
      <c r="F287" s="242"/>
      <c r="G287" s="242"/>
      <c r="H287" s="65"/>
      <c r="I287" s="65"/>
      <c r="J287" s="180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2:23">
      <c r="B288" s="65"/>
      <c r="C288" s="65"/>
      <c r="D288" s="65"/>
      <c r="E288" s="65"/>
      <c r="F288" s="242"/>
      <c r="G288" s="242"/>
      <c r="H288" s="65"/>
      <c r="I288" s="65"/>
      <c r="J288" s="180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2:23">
      <c r="B289" s="65"/>
      <c r="C289" s="65"/>
      <c r="D289" s="65"/>
      <c r="E289" s="65"/>
      <c r="F289" s="242"/>
      <c r="G289" s="242"/>
      <c r="H289" s="65"/>
      <c r="I289" s="65"/>
      <c r="J289" s="180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2:23">
      <c r="B290" s="65"/>
      <c r="C290" s="65"/>
      <c r="D290" s="65"/>
      <c r="E290" s="65"/>
      <c r="F290" s="242"/>
      <c r="G290" s="242"/>
      <c r="H290" s="65"/>
      <c r="I290" s="65"/>
      <c r="J290" s="180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2:23">
      <c r="B291" s="65"/>
      <c r="C291" s="65"/>
      <c r="D291" s="65"/>
      <c r="E291" s="65"/>
      <c r="F291" s="242"/>
      <c r="G291" s="242"/>
      <c r="H291" s="65"/>
      <c r="I291" s="65"/>
      <c r="J291" s="180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2:23">
      <c r="B292" s="65"/>
      <c r="C292" s="65"/>
      <c r="D292" s="65"/>
      <c r="E292" s="65"/>
      <c r="F292" s="242"/>
      <c r="G292" s="242"/>
      <c r="H292" s="65"/>
      <c r="I292" s="65"/>
      <c r="J292" s="180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2:23">
      <c r="B293" s="65"/>
      <c r="C293" s="65"/>
      <c r="D293" s="65"/>
      <c r="E293" s="65"/>
      <c r="F293" s="242"/>
      <c r="G293" s="242"/>
      <c r="H293" s="65"/>
      <c r="I293" s="65"/>
      <c r="J293" s="180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2:23">
      <c r="B294" s="65"/>
      <c r="C294" s="65"/>
      <c r="D294" s="65"/>
      <c r="E294" s="65"/>
      <c r="F294" s="242"/>
      <c r="G294" s="242"/>
      <c r="H294" s="65"/>
      <c r="I294" s="65"/>
      <c r="J294" s="180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2:23">
      <c r="B295" s="65"/>
      <c r="C295" s="65"/>
      <c r="D295" s="65"/>
      <c r="E295" s="65"/>
      <c r="F295" s="242"/>
      <c r="G295" s="242"/>
      <c r="H295" s="65"/>
      <c r="I295" s="65"/>
      <c r="J295" s="180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2:23">
      <c r="B296" s="65"/>
      <c r="C296" s="65"/>
      <c r="D296" s="65"/>
      <c r="E296" s="65"/>
      <c r="F296" s="242"/>
      <c r="G296" s="242"/>
      <c r="H296" s="65"/>
      <c r="I296" s="65"/>
      <c r="J296" s="180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2:23">
      <c r="B297" s="65"/>
      <c r="C297" s="65"/>
      <c r="D297" s="65"/>
      <c r="E297" s="65"/>
      <c r="F297" s="242"/>
      <c r="G297" s="242"/>
      <c r="H297" s="65"/>
      <c r="I297" s="65"/>
      <c r="J297" s="180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2:23">
      <c r="B298" s="65"/>
      <c r="C298" s="65"/>
      <c r="D298" s="65"/>
      <c r="E298" s="65"/>
      <c r="F298" s="242"/>
      <c r="G298" s="242"/>
      <c r="H298" s="65"/>
      <c r="I298" s="65"/>
      <c r="J298" s="180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2:23">
      <c r="B299" s="65"/>
      <c r="C299" s="65"/>
      <c r="D299" s="65"/>
      <c r="E299" s="65"/>
      <c r="F299" s="242"/>
      <c r="G299" s="242"/>
      <c r="H299" s="65"/>
      <c r="I299" s="65"/>
      <c r="J299" s="180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2:23">
      <c r="B300" s="65"/>
      <c r="C300" s="65"/>
      <c r="D300" s="65"/>
      <c r="E300" s="65"/>
      <c r="F300" s="242"/>
      <c r="G300" s="242"/>
      <c r="H300" s="65"/>
      <c r="I300" s="65"/>
      <c r="J300" s="180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2:23">
      <c r="B301" s="65"/>
      <c r="C301" s="65"/>
      <c r="D301" s="65"/>
      <c r="E301" s="65"/>
      <c r="F301" s="242"/>
      <c r="G301" s="242"/>
      <c r="H301" s="65"/>
      <c r="I301" s="65"/>
      <c r="J301" s="180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2:23">
      <c r="B302" s="65"/>
      <c r="C302" s="65"/>
      <c r="D302" s="65"/>
      <c r="E302" s="65"/>
      <c r="F302" s="242"/>
      <c r="G302" s="242"/>
      <c r="H302" s="65"/>
      <c r="I302" s="65"/>
      <c r="J302" s="180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2:23">
      <c r="B303" s="65"/>
      <c r="C303" s="65"/>
      <c r="D303" s="65"/>
      <c r="E303" s="65"/>
      <c r="F303" s="242"/>
      <c r="G303" s="242"/>
      <c r="H303" s="65"/>
      <c r="I303" s="65"/>
      <c r="J303" s="180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2:23">
      <c r="B304" s="65"/>
      <c r="C304" s="65"/>
      <c r="D304" s="65"/>
      <c r="E304" s="65"/>
      <c r="F304" s="242"/>
      <c r="G304" s="242"/>
      <c r="H304" s="65"/>
      <c r="I304" s="65"/>
      <c r="J304" s="180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2:23">
      <c r="B305" s="65"/>
      <c r="C305" s="65"/>
      <c r="D305" s="65"/>
      <c r="E305" s="65"/>
      <c r="F305" s="242"/>
      <c r="G305" s="242"/>
      <c r="H305" s="65"/>
      <c r="I305" s="65"/>
      <c r="J305" s="180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2:23">
      <c r="B306" s="65"/>
      <c r="C306" s="65"/>
      <c r="D306" s="65"/>
      <c r="E306" s="65"/>
      <c r="F306" s="242"/>
      <c r="G306" s="242"/>
      <c r="H306" s="65"/>
      <c r="I306" s="65"/>
      <c r="J306" s="180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2:23">
      <c r="B307" s="65"/>
      <c r="C307" s="65"/>
      <c r="D307" s="65"/>
      <c r="E307" s="65"/>
      <c r="F307" s="242"/>
      <c r="G307" s="242"/>
      <c r="H307" s="65"/>
      <c r="I307" s="65"/>
      <c r="J307" s="180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2:23">
      <c r="B308" s="65"/>
      <c r="C308" s="65"/>
      <c r="D308" s="65"/>
      <c r="E308" s="65"/>
      <c r="F308" s="242"/>
      <c r="G308" s="242"/>
      <c r="H308" s="65"/>
      <c r="I308" s="65"/>
      <c r="J308" s="180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2:23">
      <c r="B309" s="65"/>
      <c r="C309" s="65"/>
      <c r="D309" s="65"/>
      <c r="E309" s="65"/>
      <c r="F309" s="242"/>
      <c r="G309" s="242"/>
      <c r="H309" s="65"/>
      <c r="I309" s="65"/>
      <c r="J309" s="180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2:23">
      <c r="B310" s="65"/>
      <c r="C310" s="65"/>
      <c r="D310" s="65"/>
      <c r="E310" s="65"/>
      <c r="F310" s="242"/>
      <c r="G310" s="242"/>
      <c r="H310" s="65"/>
      <c r="I310" s="65"/>
      <c r="J310" s="180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2:23">
      <c r="B311" s="65"/>
      <c r="C311" s="65"/>
      <c r="D311" s="65"/>
      <c r="E311" s="65"/>
      <c r="F311" s="242"/>
      <c r="G311" s="242"/>
      <c r="H311" s="65"/>
      <c r="I311" s="65"/>
      <c r="J311" s="180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2:23">
      <c r="B312" s="65"/>
      <c r="C312" s="65"/>
      <c r="D312" s="65"/>
      <c r="E312" s="65"/>
      <c r="F312" s="242"/>
      <c r="G312" s="242"/>
      <c r="H312" s="65"/>
      <c r="I312" s="65"/>
      <c r="J312" s="180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2:23">
      <c r="B313" s="65"/>
      <c r="C313" s="65"/>
      <c r="D313" s="65"/>
      <c r="E313" s="65"/>
      <c r="F313" s="242"/>
      <c r="G313" s="242"/>
      <c r="H313" s="65"/>
      <c r="I313" s="65"/>
      <c r="J313" s="180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2:23">
      <c r="B314" s="65"/>
      <c r="C314" s="65"/>
      <c r="D314" s="65"/>
      <c r="E314" s="65"/>
      <c r="F314" s="242"/>
      <c r="G314" s="242"/>
      <c r="H314" s="65"/>
      <c r="I314" s="65"/>
      <c r="J314" s="180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2:23">
      <c r="B315" s="65"/>
      <c r="C315" s="65"/>
      <c r="D315" s="65"/>
      <c r="E315" s="65"/>
      <c r="F315" s="242"/>
      <c r="G315" s="242"/>
      <c r="H315" s="65"/>
      <c r="I315" s="65"/>
      <c r="J315" s="180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2:23">
      <c r="B316" s="65"/>
      <c r="C316" s="65"/>
      <c r="D316" s="65"/>
      <c r="E316" s="65"/>
      <c r="F316" s="242"/>
      <c r="G316" s="242"/>
      <c r="H316" s="65"/>
      <c r="I316" s="65"/>
      <c r="J316" s="180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2:23">
      <c r="B317" s="65"/>
      <c r="C317" s="65"/>
      <c r="D317" s="65"/>
      <c r="E317" s="65"/>
      <c r="F317" s="242"/>
      <c r="G317" s="242"/>
      <c r="H317" s="65"/>
      <c r="I317" s="65"/>
      <c r="J317" s="180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2:23">
      <c r="B318" s="65"/>
      <c r="C318" s="65"/>
      <c r="D318" s="65"/>
      <c r="E318" s="65"/>
      <c r="F318" s="242"/>
      <c r="G318" s="242"/>
      <c r="H318" s="65"/>
      <c r="I318" s="65"/>
      <c r="J318" s="180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2:23">
      <c r="B319" s="65"/>
      <c r="C319" s="65"/>
      <c r="D319" s="65"/>
      <c r="E319" s="65"/>
      <c r="F319" s="242"/>
      <c r="G319" s="242"/>
      <c r="H319" s="65"/>
      <c r="I319" s="65"/>
      <c r="J319" s="180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2:23">
      <c r="B320" s="65"/>
      <c r="C320" s="65"/>
      <c r="D320" s="65"/>
      <c r="E320" s="65"/>
      <c r="F320" s="242"/>
      <c r="G320" s="242"/>
      <c r="H320" s="65"/>
      <c r="I320" s="65"/>
      <c r="J320" s="180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2:23">
      <c r="B321" s="65"/>
      <c r="C321" s="65"/>
      <c r="D321" s="65"/>
      <c r="E321" s="65"/>
      <c r="F321" s="242"/>
      <c r="G321" s="242"/>
      <c r="H321" s="65"/>
      <c r="I321" s="65"/>
      <c r="J321" s="180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2:23">
      <c r="B322" s="65"/>
      <c r="C322" s="65"/>
      <c r="D322" s="65"/>
      <c r="E322" s="65"/>
      <c r="F322" s="242"/>
      <c r="G322" s="242"/>
      <c r="H322" s="65"/>
      <c r="I322" s="65"/>
      <c r="J322" s="180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2:23">
      <c r="B323" s="65"/>
      <c r="C323" s="65"/>
      <c r="D323" s="65"/>
      <c r="E323" s="65"/>
      <c r="F323" s="242"/>
      <c r="G323" s="242"/>
      <c r="H323" s="65"/>
      <c r="I323" s="65"/>
      <c r="J323" s="180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2:23">
      <c r="B324" s="65"/>
      <c r="C324" s="65"/>
      <c r="D324" s="65"/>
      <c r="E324" s="65"/>
      <c r="F324" s="242"/>
      <c r="G324" s="242"/>
      <c r="H324" s="65"/>
      <c r="I324" s="65"/>
      <c r="J324" s="180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2:23">
      <c r="B325" s="65"/>
      <c r="C325" s="65"/>
      <c r="D325" s="65"/>
      <c r="E325" s="65"/>
      <c r="F325" s="242"/>
      <c r="G325" s="242"/>
      <c r="H325" s="65"/>
      <c r="I325" s="65"/>
      <c r="J325" s="180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2:23">
      <c r="B326" s="65"/>
      <c r="C326" s="65"/>
      <c r="D326" s="65"/>
      <c r="E326" s="65"/>
      <c r="F326" s="242"/>
      <c r="G326" s="242"/>
      <c r="H326" s="65"/>
      <c r="I326" s="65"/>
      <c r="J326" s="180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2:23">
      <c r="B327" s="65"/>
      <c r="C327" s="65"/>
      <c r="D327" s="65"/>
      <c r="E327" s="65"/>
      <c r="F327" s="242"/>
      <c r="G327" s="242"/>
      <c r="H327" s="65"/>
      <c r="I327" s="65"/>
      <c r="J327" s="180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2:23">
      <c r="B328" s="65"/>
      <c r="C328" s="65"/>
      <c r="D328" s="65"/>
      <c r="E328" s="65"/>
      <c r="F328" s="242"/>
      <c r="G328" s="242"/>
      <c r="H328" s="65"/>
      <c r="I328" s="65"/>
      <c r="J328" s="180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2:23">
      <c r="B329" s="65"/>
      <c r="C329" s="65"/>
      <c r="D329" s="65"/>
      <c r="E329" s="65"/>
      <c r="F329" s="242"/>
      <c r="G329" s="242"/>
      <c r="H329" s="65"/>
      <c r="I329" s="65"/>
      <c r="J329" s="180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2:23">
      <c r="B330" s="65"/>
      <c r="C330" s="65"/>
      <c r="D330" s="65"/>
      <c r="E330" s="65"/>
      <c r="F330" s="242"/>
      <c r="G330" s="242"/>
      <c r="H330" s="65"/>
      <c r="I330" s="65"/>
      <c r="J330" s="180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2:23">
      <c r="B331" s="65"/>
      <c r="C331" s="65"/>
      <c r="D331" s="65"/>
      <c r="E331" s="65"/>
      <c r="F331" s="242"/>
      <c r="G331" s="242"/>
      <c r="H331" s="65"/>
      <c r="I331" s="65"/>
      <c r="J331" s="180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2:23">
      <c r="B332" s="65"/>
      <c r="C332" s="65"/>
      <c r="D332" s="65"/>
      <c r="E332" s="65"/>
      <c r="F332" s="242"/>
      <c r="G332" s="242"/>
      <c r="H332" s="65"/>
      <c r="I332" s="65"/>
      <c r="J332" s="180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2:23">
      <c r="B333" s="65"/>
      <c r="C333" s="65"/>
      <c r="D333" s="65"/>
      <c r="E333" s="65"/>
      <c r="F333" s="242"/>
      <c r="G333" s="242"/>
      <c r="H333" s="65"/>
      <c r="I333" s="65"/>
      <c r="J333" s="180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2:23">
      <c r="B334" s="65"/>
      <c r="C334" s="65"/>
      <c r="D334" s="65"/>
      <c r="E334" s="65"/>
      <c r="F334" s="242"/>
      <c r="G334" s="242"/>
      <c r="H334" s="65"/>
      <c r="I334" s="65"/>
      <c r="J334" s="180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2:23">
      <c r="B335" s="65"/>
      <c r="C335" s="65"/>
      <c r="D335" s="65"/>
      <c r="E335" s="65"/>
      <c r="F335" s="242"/>
      <c r="G335" s="242"/>
      <c r="H335" s="65"/>
      <c r="I335" s="65"/>
      <c r="J335" s="180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2:23">
      <c r="B336" s="65"/>
      <c r="C336" s="65"/>
      <c r="D336" s="65"/>
      <c r="E336" s="65"/>
      <c r="F336" s="242"/>
      <c r="G336" s="242"/>
      <c r="H336" s="65"/>
      <c r="I336" s="65"/>
      <c r="J336" s="180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2:23">
      <c r="B337" s="65"/>
      <c r="C337" s="65"/>
      <c r="D337" s="65"/>
      <c r="E337" s="65"/>
      <c r="F337" s="242"/>
      <c r="G337" s="242"/>
      <c r="H337" s="65"/>
      <c r="I337" s="65"/>
      <c r="J337" s="180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2:23">
      <c r="B338" s="65"/>
      <c r="C338" s="65"/>
      <c r="D338" s="65"/>
      <c r="E338" s="65"/>
      <c r="F338" s="242"/>
      <c r="G338" s="242"/>
      <c r="H338" s="65"/>
      <c r="I338" s="65"/>
      <c r="J338" s="180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2:23">
      <c r="B339" s="65"/>
      <c r="C339" s="65"/>
      <c r="D339" s="65"/>
      <c r="E339" s="65"/>
      <c r="F339" s="242"/>
      <c r="G339" s="242"/>
      <c r="H339" s="65"/>
      <c r="I339" s="65"/>
      <c r="J339" s="180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2:23">
      <c r="B340" s="65"/>
      <c r="C340" s="65"/>
      <c r="D340" s="65"/>
      <c r="E340" s="65"/>
      <c r="F340" s="242"/>
      <c r="G340" s="242"/>
      <c r="H340" s="65"/>
      <c r="I340" s="65"/>
      <c r="J340" s="180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2:23">
      <c r="B341" s="65"/>
      <c r="C341" s="65"/>
      <c r="D341" s="65"/>
      <c r="E341" s="65"/>
      <c r="F341" s="242"/>
      <c r="G341" s="242"/>
      <c r="H341" s="65"/>
      <c r="I341" s="65"/>
      <c r="J341" s="180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2:23">
      <c r="B342" s="65"/>
      <c r="C342" s="65"/>
      <c r="D342" s="65"/>
      <c r="E342" s="65"/>
      <c r="F342" s="242"/>
      <c r="G342" s="242"/>
      <c r="H342" s="65"/>
      <c r="I342" s="65"/>
      <c r="J342" s="180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2:23">
      <c r="B343" s="65"/>
      <c r="C343" s="65"/>
      <c r="D343" s="65"/>
      <c r="E343" s="65"/>
      <c r="F343" s="242"/>
      <c r="G343" s="242"/>
      <c r="H343" s="65"/>
      <c r="I343" s="65"/>
      <c r="J343" s="180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2:23">
      <c r="B344" s="65"/>
      <c r="C344" s="65"/>
      <c r="D344" s="65"/>
      <c r="E344" s="65"/>
      <c r="F344" s="242"/>
      <c r="G344" s="242"/>
      <c r="H344" s="65"/>
      <c r="I344" s="65"/>
      <c r="J344" s="180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2:23">
      <c r="B345" s="65"/>
      <c r="C345" s="65"/>
      <c r="D345" s="65"/>
      <c r="E345" s="65"/>
      <c r="F345" s="242"/>
      <c r="G345" s="242"/>
      <c r="H345" s="65"/>
      <c r="I345" s="65"/>
      <c r="J345" s="180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2:23">
      <c r="B346" s="65"/>
      <c r="C346" s="65"/>
      <c r="D346" s="65"/>
      <c r="E346" s="65"/>
      <c r="F346" s="242"/>
      <c r="G346" s="242"/>
      <c r="H346" s="65"/>
      <c r="I346" s="65"/>
      <c r="J346" s="180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2:23">
      <c r="B347" s="65"/>
      <c r="C347" s="65"/>
      <c r="D347" s="65"/>
      <c r="E347" s="65"/>
      <c r="F347" s="242"/>
      <c r="G347" s="242"/>
      <c r="H347" s="65"/>
      <c r="I347" s="65"/>
      <c r="J347" s="180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2:23">
      <c r="B348" s="65"/>
      <c r="C348" s="65"/>
      <c r="D348" s="65"/>
      <c r="E348" s="65"/>
      <c r="F348" s="242"/>
      <c r="G348" s="242"/>
      <c r="H348" s="65"/>
      <c r="I348" s="65"/>
      <c r="J348" s="180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2:23">
      <c r="B349" s="65"/>
      <c r="C349" s="65"/>
      <c r="D349" s="65"/>
      <c r="E349" s="65"/>
      <c r="F349" s="242"/>
      <c r="G349" s="242"/>
      <c r="H349" s="65"/>
      <c r="I349" s="65"/>
      <c r="J349" s="180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2:23">
      <c r="B350" s="65"/>
      <c r="C350" s="65"/>
      <c r="D350" s="65"/>
      <c r="E350" s="65"/>
      <c r="F350" s="242"/>
      <c r="G350" s="242"/>
      <c r="H350" s="65"/>
      <c r="I350" s="65"/>
      <c r="J350" s="180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2:23">
      <c r="B351" s="65"/>
      <c r="C351" s="65"/>
      <c r="D351" s="65"/>
      <c r="E351" s="65"/>
      <c r="F351" s="242"/>
      <c r="G351" s="242"/>
      <c r="H351" s="65"/>
      <c r="I351" s="65"/>
      <c r="J351" s="180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2:23">
      <c r="B352" s="65"/>
      <c r="C352" s="65"/>
      <c r="D352" s="65"/>
      <c r="E352" s="65"/>
      <c r="F352" s="242"/>
      <c r="G352" s="242"/>
      <c r="H352" s="65"/>
      <c r="I352" s="65"/>
      <c r="J352" s="180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2:23">
      <c r="B353" s="65"/>
      <c r="C353" s="65"/>
      <c r="D353" s="65"/>
      <c r="E353" s="65"/>
      <c r="F353" s="242"/>
      <c r="G353" s="242"/>
      <c r="H353" s="65"/>
      <c r="I353" s="65"/>
      <c r="J353" s="180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2:23">
      <c r="B354" s="65"/>
      <c r="C354" s="65"/>
      <c r="D354" s="65"/>
      <c r="E354" s="65"/>
      <c r="F354" s="242"/>
      <c r="G354" s="242"/>
      <c r="H354" s="65"/>
      <c r="I354" s="65"/>
      <c r="J354" s="180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2:23">
      <c r="B355" s="65"/>
      <c r="C355" s="65"/>
      <c r="D355" s="65"/>
      <c r="E355" s="65"/>
      <c r="F355" s="242"/>
      <c r="G355" s="242"/>
      <c r="H355" s="65"/>
      <c r="I355" s="65"/>
      <c r="J355" s="180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2:23">
      <c r="B356" s="65"/>
      <c r="C356" s="65"/>
      <c r="D356" s="65"/>
      <c r="E356" s="65"/>
      <c r="F356" s="242"/>
      <c r="G356" s="242"/>
      <c r="H356" s="65"/>
      <c r="I356" s="65"/>
      <c r="J356" s="180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2:23">
      <c r="B357" s="65"/>
      <c r="C357" s="65"/>
      <c r="D357" s="65"/>
      <c r="E357" s="65"/>
      <c r="F357" s="242"/>
      <c r="G357" s="242"/>
      <c r="H357" s="65"/>
      <c r="I357" s="65"/>
      <c r="J357" s="180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2:23">
      <c r="B358" s="65"/>
      <c r="C358" s="65"/>
      <c r="D358" s="65"/>
      <c r="E358" s="65"/>
      <c r="F358" s="242"/>
      <c r="G358" s="242"/>
      <c r="H358" s="65"/>
      <c r="I358" s="65"/>
      <c r="J358" s="180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2:23">
      <c r="B359" s="65"/>
      <c r="C359" s="65"/>
      <c r="D359" s="65"/>
      <c r="E359" s="65"/>
      <c r="F359" s="242"/>
      <c r="G359" s="242"/>
      <c r="H359" s="65"/>
      <c r="I359" s="65"/>
      <c r="J359" s="180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2:23">
      <c r="B360" s="65"/>
      <c r="C360" s="65"/>
      <c r="D360" s="65"/>
      <c r="E360" s="65"/>
      <c r="F360" s="242"/>
      <c r="G360" s="242"/>
      <c r="H360" s="65"/>
      <c r="I360" s="65"/>
      <c r="J360" s="180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2:23">
      <c r="B361" s="65"/>
      <c r="C361" s="65"/>
      <c r="D361" s="65"/>
      <c r="E361" s="65"/>
      <c r="F361" s="242"/>
      <c r="G361" s="242"/>
      <c r="H361" s="65"/>
      <c r="I361" s="65"/>
      <c r="J361" s="180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2:23">
      <c r="B362" s="65"/>
      <c r="C362" s="65"/>
      <c r="D362" s="65"/>
      <c r="E362" s="65"/>
      <c r="F362" s="242"/>
      <c r="G362" s="242"/>
      <c r="H362" s="65"/>
      <c r="I362" s="65"/>
      <c r="J362" s="180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2:23">
      <c r="B363" s="65"/>
      <c r="C363" s="65"/>
      <c r="D363" s="65"/>
      <c r="E363" s="65"/>
      <c r="F363" s="242"/>
      <c r="G363" s="242"/>
      <c r="H363" s="65"/>
      <c r="I363" s="65"/>
      <c r="J363" s="180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2:23">
      <c r="B364" s="65"/>
      <c r="C364" s="65"/>
      <c r="D364" s="65"/>
      <c r="E364" s="65"/>
      <c r="F364" s="242"/>
      <c r="G364" s="242"/>
      <c r="H364" s="65"/>
      <c r="I364" s="65"/>
      <c r="J364" s="180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2:23">
      <c r="B365" s="65"/>
      <c r="C365" s="65"/>
      <c r="D365" s="65"/>
      <c r="E365" s="65"/>
      <c r="F365" s="242"/>
      <c r="G365" s="242"/>
      <c r="H365" s="65"/>
      <c r="I365" s="65"/>
      <c r="J365" s="180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2:23">
      <c r="B366" s="65"/>
      <c r="C366" s="65"/>
      <c r="D366" s="65"/>
      <c r="E366" s="65"/>
      <c r="F366" s="242"/>
      <c r="G366" s="242"/>
      <c r="H366" s="65"/>
      <c r="I366" s="65"/>
      <c r="J366" s="180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2:23">
      <c r="B367" s="65"/>
      <c r="C367" s="65"/>
      <c r="D367" s="65"/>
      <c r="E367" s="65"/>
      <c r="F367" s="242"/>
      <c r="G367" s="242"/>
      <c r="H367" s="65"/>
      <c r="I367" s="65"/>
      <c r="J367" s="180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2:23">
      <c r="B368" s="65"/>
      <c r="C368" s="65"/>
      <c r="D368" s="65"/>
      <c r="E368" s="65"/>
      <c r="F368" s="242"/>
      <c r="G368" s="242"/>
      <c r="H368" s="65"/>
      <c r="I368" s="65"/>
      <c r="J368" s="180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2:23">
      <c r="B369" s="65"/>
      <c r="C369" s="65"/>
      <c r="D369" s="65"/>
      <c r="E369" s="65"/>
      <c r="F369" s="242"/>
      <c r="G369" s="242"/>
      <c r="H369" s="65"/>
      <c r="I369" s="65"/>
      <c r="J369" s="180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2:23">
      <c r="B370" s="65"/>
      <c r="C370" s="65"/>
      <c r="D370" s="65"/>
      <c r="E370" s="65"/>
      <c r="F370" s="242"/>
      <c r="G370" s="242"/>
      <c r="H370" s="65"/>
      <c r="I370" s="65"/>
      <c r="J370" s="180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2:23">
      <c r="B371" s="65"/>
      <c r="C371" s="65"/>
      <c r="D371" s="65"/>
      <c r="E371" s="65"/>
      <c r="F371" s="242"/>
      <c r="G371" s="242"/>
      <c r="H371" s="65"/>
      <c r="I371" s="65"/>
      <c r="J371" s="180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2:23">
      <c r="B372" s="65"/>
      <c r="C372" s="65"/>
      <c r="D372" s="65"/>
      <c r="E372" s="65"/>
      <c r="F372" s="242"/>
      <c r="G372" s="242"/>
      <c r="H372" s="65"/>
      <c r="I372" s="65"/>
      <c r="J372" s="180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2:23">
      <c r="B373" s="65"/>
      <c r="C373" s="65"/>
      <c r="D373" s="65"/>
      <c r="E373" s="65"/>
      <c r="F373" s="242"/>
      <c r="G373" s="242"/>
      <c r="H373" s="65"/>
      <c r="I373" s="65"/>
      <c r="J373" s="180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2:23">
      <c r="B374" s="65"/>
      <c r="C374" s="65"/>
      <c r="D374" s="65"/>
      <c r="E374" s="65"/>
      <c r="F374" s="242"/>
      <c r="G374" s="242"/>
      <c r="H374" s="65"/>
      <c r="I374" s="65"/>
      <c r="J374" s="180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2:23">
      <c r="B375" s="65"/>
      <c r="C375" s="65"/>
      <c r="D375" s="65"/>
      <c r="E375" s="65"/>
      <c r="F375" s="242"/>
      <c r="G375" s="242"/>
      <c r="H375" s="65"/>
      <c r="I375" s="65"/>
      <c r="J375" s="180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2:23">
      <c r="B376" s="65"/>
      <c r="C376" s="65"/>
      <c r="D376" s="65"/>
      <c r="E376" s="65"/>
      <c r="F376" s="242"/>
      <c r="G376" s="242"/>
      <c r="H376" s="65"/>
      <c r="I376" s="65"/>
      <c r="J376" s="180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2:23">
      <c r="B377" s="65"/>
      <c r="C377" s="65"/>
      <c r="D377" s="65"/>
      <c r="E377" s="65"/>
      <c r="F377" s="242"/>
      <c r="G377" s="242"/>
      <c r="H377" s="65"/>
      <c r="I377" s="65"/>
      <c r="J377" s="180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2:23">
      <c r="B378" s="65"/>
      <c r="C378" s="65"/>
      <c r="D378" s="65"/>
      <c r="E378" s="65"/>
      <c r="F378" s="242"/>
      <c r="G378" s="242"/>
      <c r="H378" s="65"/>
      <c r="I378" s="65"/>
      <c r="J378" s="180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2:23">
      <c r="B379" s="65"/>
      <c r="C379" s="65"/>
      <c r="D379" s="65"/>
      <c r="E379" s="65"/>
      <c r="F379" s="242"/>
      <c r="G379" s="242"/>
      <c r="H379" s="65"/>
      <c r="I379" s="65"/>
      <c r="J379" s="180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2:23">
      <c r="B380" s="65"/>
      <c r="C380" s="65"/>
      <c r="D380" s="65"/>
      <c r="E380" s="65"/>
      <c r="F380" s="242"/>
      <c r="G380" s="242"/>
      <c r="H380" s="65"/>
      <c r="I380" s="65"/>
      <c r="J380" s="180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2:23">
      <c r="B381" s="65"/>
      <c r="C381" s="65"/>
      <c r="D381" s="65"/>
      <c r="E381" s="65"/>
      <c r="F381" s="242"/>
      <c r="G381" s="242"/>
      <c r="H381" s="65"/>
      <c r="I381" s="65"/>
      <c r="J381" s="180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2:23">
      <c r="B382" s="65"/>
      <c r="C382" s="65"/>
      <c r="D382" s="65"/>
      <c r="E382" s="65"/>
      <c r="F382" s="242"/>
      <c r="G382" s="242"/>
      <c r="H382" s="65"/>
      <c r="I382" s="65"/>
      <c r="J382" s="180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2:23">
      <c r="B383" s="65"/>
      <c r="C383" s="65"/>
      <c r="D383" s="65"/>
      <c r="E383" s="65"/>
      <c r="F383" s="242"/>
      <c r="G383" s="242"/>
      <c r="H383" s="65"/>
      <c r="I383" s="65"/>
      <c r="J383" s="180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2:23">
      <c r="B384" s="65"/>
      <c r="C384" s="65"/>
      <c r="D384" s="65"/>
      <c r="E384" s="65"/>
      <c r="F384" s="242"/>
      <c r="G384" s="242"/>
      <c r="H384" s="65"/>
      <c r="I384" s="65"/>
      <c r="J384" s="180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2:23">
      <c r="B385" s="65"/>
      <c r="C385" s="65"/>
      <c r="D385" s="65"/>
      <c r="E385" s="65"/>
      <c r="F385" s="242"/>
      <c r="G385" s="242"/>
      <c r="H385" s="65"/>
      <c r="I385" s="65"/>
      <c r="J385" s="180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2:23">
      <c r="B386" s="65"/>
      <c r="C386" s="65"/>
      <c r="D386" s="65"/>
      <c r="E386" s="65"/>
      <c r="F386" s="242"/>
      <c r="G386" s="242"/>
      <c r="H386" s="65"/>
      <c r="I386" s="65"/>
      <c r="J386" s="180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2:23">
      <c r="B387" s="65"/>
      <c r="C387" s="65"/>
      <c r="D387" s="65"/>
      <c r="E387" s="65"/>
      <c r="F387" s="242"/>
      <c r="G387" s="242"/>
      <c r="H387" s="65"/>
      <c r="I387" s="65"/>
      <c r="J387" s="180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2:23">
      <c r="B388" s="65"/>
      <c r="C388" s="65"/>
      <c r="D388" s="65"/>
      <c r="E388" s="65"/>
      <c r="F388" s="242"/>
      <c r="G388" s="242"/>
      <c r="H388" s="65"/>
      <c r="I388" s="65"/>
      <c r="J388" s="180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2:23">
      <c r="B389" s="65"/>
      <c r="C389" s="65"/>
      <c r="D389" s="65"/>
      <c r="E389" s="65"/>
      <c r="F389" s="242"/>
      <c r="G389" s="242"/>
      <c r="H389" s="65"/>
      <c r="I389" s="65"/>
      <c r="J389" s="180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2:23">
      <c r="B390" s="65"/>
      <c r="C390" s="65"/>
      <c r="D390" s="65"/>
      <c r="E390" s="65"/>
      <c r="F390" s="242"/>
      <c r="G390" s="242"/>
      <c r="H390" s="65"/>
      <c r="I390" s="65"/>
      <c r="J390" s="180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2:23">
      <c r="B391" s="65"/>
      <c r="C391" s="65"/>
      <c r="D391" s="65"/>
      <c r="E391" s="65"/>
      <c r="F391" s="242"/>
      <c r="G391" s="242"/>
      <c r="H391" s="65"/>
      <c r="I391" s="65"/>
      <c r="J391" s="180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2:23">
      <c r="B392" s="65"/>
      <c r="C392" s="65"/>
      <c r="D392" s="65"/>
      <c r="E392" s="65"/>
      <c r="F392" s="242"/>
      <c r="G392" s="242"/>
      <c r="H392" s="65"/>
      <c r="I392" s="65"/>
      <c r="J392" s="180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2:23">
      <c r="B393" s="65"/>
      <c r="C393" s="65"/>
      <c r="D393" s="65"/>
      <c r="E393" s="65"/>
      <c r="F393" s="242"/>
      <c r="G393" s="242"/>
      <c r="H393" s="65"/>
      <c r="I393" s="65"/>
      <c r="J393" s="180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2:23">
      <c r="B394" s="65"/>
      <c r="C394" s="65"/>
      <c r="D394" s="65"/>
      <c r="E394" s="65"/>
      <c r="F394" s="242"/>
      <c r="G394" s="242"/>
      <c r="H394" s="65"/>
      <c r="I394" s="65"/>
      <c r="J394" s="180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2:23">
      <c r="B395" s="65"/>
      <c r="C395" s="65"/>
      <c r="D395" s="65"/>
      <c r="E395" s="65"/>
      <c r="F395" s="242"/>
      <c r="G395" s="242"/>
      <c r="H395" s="65"/>
      <c r="I395" s="65"/>
      <c r="J395" s="180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2:23">
      <c r="B396" s="65"/>
      <c r="C396" s="65"/>
      <c r="D396" s="65"/>
      <c r="E396" s="65"/>
      <c r="F396" s="242"/>
      <c r="G396" s="242"/>
      <c r="H396" s="65"/>
      <c r="I396" s="65"/>
      <c r="J396" s="180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2:23">
      <c r="B397" s="65"/>
      <c r="C397" s="65"/>
      <c r="D397" s="65"/>
      <c r="E397" s="65"/>
      <c r="F397" s="242"/>
      <c r="G397" s="242"/>
      <c r="H397" s="65"/>
      <c r="I397" s="65"/>
      <c r="J397" s="180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2:23">
      <c r="B398" s="65"/>
      <c r="C398" s="65"/>
      <c r="D398" s="65"/>
      <c r="E398" s="65"/>
      <c r="F398" s="242"/>
      <c r="G398" s="242"/>
      <c r="H398" s="65"/>
      <c r="I398" s="65"/>
      <c r="J398" s="180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2:23">
      <c r="B399" s="65"/>
      <c r="C399" s="65"/>
      <c r="D399" s="65"/>
      <c r="E399" s="65"/>
      <c r="F399" s="242"/>
      <c r="G399" s="242"/>
      <c r="H399" s="65"/>
      <c r="I399" s="65"/>
      <c r="J399" s="180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2:23">
      <c r="B400" s="65"/>
      <c r="C400" s="65"/>
      <c r="D400" s="65"/>
      <c r="E400" s="65"/>
      <c r="F400" s="242"/>
      <c r="G400" s="242"/>
      <c r="H400" s="65"/>
      <c r="I400" s="65"/>
      <c r="J400" s="180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2:23">
      <c r="B401" s="65"/>
      <c r="C401" s="65"/>
      <c r="D401" s="65"/>
      <c r="E401" s="65"/>
      <c r="F401" s="242"/>
      <c r="G401" s="242"/>
      <c r="H401" s="65"/>
      <c r="I401" s="65"/>
      <c r="J401" s="180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2:23">
      <c r="B402" s="65"/>
      <c r="C402" s="65"/>
      <c r="D402" s="65"/>
      <c r="E402" s="65"/>
      <c r="F402" s="242"/>
      <c r="G402" s="242"/>
      <c r="H402" s="65"/>
      <c r="I402" s="65"/>
      <c r="J402" s="180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2:23">
      <c r="B403" s="65"/>
      <c r="C403" s="65"/>
      <c r="D403" s="65"/>
      <c r="E403" s="65"/>
      <c r="F403" s="242"/>
      <c r="G403" s="242"/>
      <c r="H403" s="65"/>
      <c r="I403" s="65"/>
      <c r="J403" s="180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2:23">
      <c r="B404" s="65"/>
      <c r="C404" s="65"/>
      <c r="D404" s="65"/>
      <c r="E404" s="65"/>
      <c r="F404" s="242"/>
      <c r="G404" s="242"/>
      <c r="H404" s="65"/>
      <c r="I404" s="65"/>
      <c r="J404" s="180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2:23">
      <c r="B405" s="65"/>
      <c r="C405" s="65"/>
      <c r="D405" s="65"/>
      <c r="E405" s="65"/>
      <c r="F405" s="242"/>
      <c r="G405" s="242"/>
      <c r="H405" s="65"/>
      <c r="I405" s="65"/>
      <c r="J405" s="180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2:23">
      <c r="B406" s="65"/>
      <c r="C406" s="65"/>
      <c r="D406" s="65"/>
      <c r="E406" s="65"/>
      <c r="F406" s="242"/>
      <c r="G406" s="242"/>
      <c r="H406" s="65"/>
      <c r="I406" s="65"/>
      <c r="J406" s="180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2:23">
      <c r="B407" s="65"/>
      <c r="C407" s="65"/>
      <c r="D407" s="65"/>
      <c r="E407" s="65"/>
      <c r="F407" s="242"/>
      <c r="G407" s="242"/>
      <c r="H407" s="65"/>
      <c r="I407" s="65"/>
      <c r="J407" s="180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2:23">
      <c r="B408" s="65"/>
      <c r="C408" s="65"/>
      <c r="D408" s="65"/>
      <c r="E408" s="65"/>
      <c r="F408" s="242"/>
      <c r="G408" s="242"/>
      <c r="H408" s="65"/>
      <c r="I408" s="65"/>
      <c r="J408" s="180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2:23">
      <c r="B409" s="65"/>
      <c r="C409" s="65"/>
      <c r="D409" s="65"/>
      <c r="E409" s="65"/>
      <c r="F409" s="242"/>
      <c r="G409" s="242"/>
      <c r="H409" s="65"/>
      <c r="I409" s="65"/>
      <c r="J409" s="180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2:23">
      <c r="B410" s="65"/>
      <c r="C410" s="65"/>
      <c r="D410" s="65"/>
      <c r="E410" s="65"/>
      <c r="F410" s="242"/>
      <c r="G410" s="242"/>
      <c r="H410" s="65"/>
      <c r="I410" s="65"/>
      <c r="J410" s="180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2:23">
      <c r="B411" s="65"/>
      <c r="C411" s="65"/>
      <c r="D411" s="65"/>
      <c r="E411" s="65"/>
      <c r="F411" s="242"/>
      <c r="G411" s="242"/>
      <c r="H411" s="65"/>
      <c r="I411" s="65"/>
      <c r="J411" s="180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2:23">
      <c r="B412" s="65"/>
      <c r="C412" s="65"/>
      <c r="D412" s="65"/>
      <c r="E412" s="65"/>
      <c r="F412" s="242"/>
      <c r="G412" s="242"/>
      <c r="H412" s="65"/>
      <c r="I412" s="65"/>
      <c r="J412" s="180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2:23">
      <c r="B413" s="65"/>
      <c r="C413" s="65"/>
      <c r="D413" s="65"/>
      <c r="E413" s="65"/>
      <c r="F413" s="242"/>
      <c r="G413" s="242"/>
      <c r="H413" s="65"/>
      <c r="I413" s="65"/>
      <c r="J413" s="180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2:23">
      <c r="B414" s="65"/>
      <c r="C414" s="65"/>
      <c r="D414" s="65"/>
      <c r="E414" s="65"/>
      <c r="F414" s="242"/>
      <c r="G414" s="242"/>
      <c r="H414" s="65"/>
      <c r="I414" s="65"/>
      <c r="J414" s="180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2:23">
      <c r="B415" s="65"/>
      <c r="C415" s="65"/>
      <c r="D415" s="65"/>
      <c r="E415" s="65"/>
      <c r="F415" s="242"/>
      <c r="G415" s="242"/>
      <c r="H415" s="65"/>
      <c r="I415" s="65"/>
      <c r="J415" s="180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2:23">
      <c r="B416" s="65"/>
      <c r="C416" s="65"/>
      <c r="D416" s="65"/>
      <c r="E416" s="65"/>
      <c r="F416" s="242"/>
      <c r="G416" s="242"/>
      <c r="H416" s="65"/>
      <c r="I416" s="65"/>
      <c r="J416" s="180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2:23">
      <c r="B417" s="65"/>
      <c r="C417" s="65"/>
      <c r="D417" s="65"/>
      <c r="E417" s="65"/>
      <c r="F417" s="242"/>
      <c r="G417" s="242"/>
      <c r="H417" s="65"/>
      <c r="I417" s="65"/>
      <c r="J417" s="180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2:23">
      <c r="B418" s="65"/>
      <c r="C418" s="65"/>
      <c r="D418" s="65"/>
      <c r="E418" s="65"/>
      <c r="F418" s="242"/>
      <c r="G418" s="242"/>
      <c r="H418" s="65"/>
      <c r="I418" s="65"/>
      <c r="J418" s="180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2:23">
      <c r="B419" s="65"/>
      <c r="C419" s="65"/>
      <c r="D419" s="65"/>
      <c r="E419" s="65"/>
      <c r="F419" s="242"/>
      <c r="G419" s="242"/>
      <c r="H419" s="65"/>
      <c r="I419" s="65"/>
      <c r="J419" s="180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2:23">
      <c r="B420" s="65"/>
      <c r="C420" s="65"/>
      <c r="D420" s="65"/>
      <c r="E420" s="65"/>
      <c r="F420" s="242"/>
      <c r="G420" s="242"/>
      <c r="H420" s="65"/>
      <c r="I420" s="65"/>
      <c r="J420" s="180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2:23">
      <c r="B421" s="65"/>
      <c r="C421" s="65"/>
      <c r="D421" s="65"/>
      <c r="E421" s="65"/>
      <c r="F421" s="242"/>
      <c r="G421" s="242"/>
      <c r="H421" s="65"/>
      <c r="I421" s="65"/>
      <c r="J421" s="180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2:23">
      <c r="B422" s="65"/>
      <c r="C422" s="65"/>
      <c r="D422" s="65"/>
      <c r="E422" s="65"/>
      <c r="F422" s="242"/>
      <c r="G422" s="242"/>
      <c r="H422" s="65"/>
      <c r="I422" s="65"/>
      <c r="J422" s="180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2:23">
      <c r="B423" s="65"/>
      <c r="C423" s="65"/>
      <c r="D423" s="65"/>
      <c r="E423" s="65"/>
      <c r="F423" s="242"/>
      <c r="G423" s="242"/>
      <c r="H423" s="65"/>
      <c r="I423" s="65"/>
      <c r="J423" s="180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2:23">
      <c r="B424" s="65"/>
      <c r="C424" s="65"/>
      <c r="D424" s="65"/>
      <c r="E424" s="65"/>
      <c r="F424" s="242"/>
      <c r="G424" s="242"/>
      <c r="H424" s="65"/>
      <c r="I424" s="65"/>
      <c r="J424" s="180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2:23">
      <c r="B425" s="65"/>
      <c r="C425" s="65"/>
      <c r="D425" s="65"/>
      <c r="E425" s="65"/>
      <c r="F425" s="242"/>
      <c r="G425" s="242"/>
      <c r="H425" s="65"/>
      <c r="I425" s="65"/>
      <c r="J425" s="180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2:23">
      <c r="B426" s="65"/>
      <c r="C426" s="65"/>
      <c r="D426" s="65"/>
      <c r="E426" s="65"/>
      <c r="F426" s="242"/>
      <c r="G426" s="242"/>
      <c r="H426" s="65"/>
      <c r="I426" s="65"/>
      <c r="J426" s="180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2:23">
      <c r="B427" s="65"/>
      <c r="C427" s="65"/>
      <c r="D427" s="65"/>
      <c r="E427" s="65"/>
      <c r="F427" s="242"/>
      <c r="G427" s="242"/>
      <c r="H427" s="65"/>
      <c r="I427" s="65"/>
      <c r="J427" s="180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2:23">
      <c r="B428" s="65"/>
      <c r="C428" s="65"/>
      <c r="D428" s="65"/>
      <c r="E428" s="65"/>
      <c r="F428" s="242"/>
      <c r="G428" s="242"/>
      <c r="H428" s="65"/>
      <c r="I428" s="65"/>
      <c r="J428" s="180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2:23">
      <c r="B429" s="65"/>
      <c r="C429" s="65"/>
      <c r="D429" s="65"/>
      <c r="E429" s="65"/>
      <c r="F429" s="242"/>
      <c r="G429" s="242"/>
      <c r="H429" s="65"/>
      <c r="I429" s="65"/>
      <c r="J429" s="180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2:23">
      <c r="B430" s="65"/>
      <c r="C430" s="65"/>
      <c r="D430" s="65"/>
      <c r="E430" s="65"/>
      <c r="F430" s="242"/>
      <c r="G430" s="242"/>
      <c r="H430" s="65"/>
      <c r="I430" s="65"/>
      <c r="J430" s="180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2:23">
      <c r="B431" s="65"/>
      <c r="C431" s="65"/>
      <c r="D431" s="65"/>
      <c r="E431" s="65"/>
      <c r="F431" s="242"/>
      <c r="G431" s="242"/>
      <c r="H431" s="65"/>
      <c r="I431" s="65"/>
      <c r="J431" s="180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2:23">
      <c r="B432" s="65"/>
      <c r="C432" s="65"/>
      <c r="D432" s="65"/>
      <c r="E432" s="65"/>
      <c r="F432" s="242"/>
      <c r="G432" s="242"/>
      <c r="H432" s="65"/>
      <c r="I432" s="65"/>
      <c r="J432" s="180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2:23">
      <c r="B433" s="65"/>
      <c r="C433" s="65"/>
      <c r="D433" s="65"/>
      <c r="E433" s="65"/>
      <c r="F433" s="242"/>
      <c r="G433" s="242"/>
      <c r="H433" s="65"/>
      <c r="I433" s="65"/>
      <c r="J433" s="180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2:23">
      <c r="B434" s="65"/>
      <c r="C434" s="65"/>
      <c r="D434" s="65"/>
      <c r="E434" s="65"/>
      <c r="F434" s="242"/>
      <c r="G434" s="242"/>
      <c r="H434" s="65"/>
      <c r="I434" s="65"/>
      <c r="J434" s="180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2:23">
      <c r="B435" s="65"/>
      <c r="C435" s="65"/>
      <c r="D435" s="65"/>
      <c r="E435" s="65"/>
      <c r="F435" s="242"/>
      <c r="G435" s="242"/>
      <c r="H435" s="65"/>
      <c r="I435" s="65"/>
      <c r="J435" s="180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2:23">
      <c r="B436" s="65"/>
      <c r="C436" s="65"/>
      <c r="D436" s="65"/>
      <c r="E436" s="65"/>
      <c r="F436" s="242"/>
      <c r="G436" s="242"/>
      <c r="H436" s="65"/>
      <c r="I436" s="65"/>
      <c r="J436" s="180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2:23">
      <c r="B437" s="65"/>
      <c r="C437" s="65"/>
      <c r="D437" s="65"/>
      <c r="E437" s="65"/>
      <c r="F437" s="242"/>
      <c r="G437" s="242"/>
      <c r="H437" s="65"/>
      <c r="I437" s="65"/>
      <c r="J437" s="180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2:23">
      <c r="B438" s="65"/>
      <c r="C438" s="65"/>
      <c r="D438" s="65"/>
      <c r="E438" s="65"/>
      <c r="F438" s="242"/>
      <c r="G438" s="242"/>
      <c r="H438" s="65"/>
      <c r="I438" s="65"/>
      <c r="J438" s="180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2:23">
      <c r="B439" s="65"/>
      <c r="C439" s="65"/>
      <c r="D439" s="65"/>
      <c r="E439" s="65"/>
      <c r="F439" s="242"/>
      <c r="G439" s="242"/>
      <c r="H439" s="65"/>
      <c r="I439" s="65"/>
      <c r="J439" s="180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2:23">
      <c r="B440" s="65"/>
      <c r="C440" s="65"/>
      <c r="D440" s="65"/>
      <c r="E440" s="65"/>
      <c r="F440" s="242"/>
      <c r="G440" s="242"/>
      <c r="H440" s="65"/>
      <c r="I440" s="65"/>
      <c r="J440" s="180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2:23">
      <c r="B441" s="65"/>
      <c r="C441" s="65"/>
      <c r="D441" s="65"/>
      <c r="E441" s="65"/>
      <c r="F441" s="242"/>
      <c r="G441" s="242"/>
      <c r="H441" s="65"/>
      <c r="I441" s="65"/>
      <c r="J441" s="180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2:23">
      <c r="B442" s="65"/>
      <c r="C442" s="65"/>
      <c r="D442" s="65"/>
      <c r="E442" s="65"/>
      <c r="F442" s="242"/>
      <c r="G442" s="242"/>
      <c r="H442" s="65"/>
      <c r="I442" s="65"/>
      <c r="J442" s="180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2:23">
      <c r="B443" s="65"/>
      <c r="C443" s="65"/>
      <c r="D443" s="65"/>
      <c r="E443" s="65"/>
      <c r="F443" s="242"/>
      <c r="G443" s="242"/>
      <c r="H443" s="65"/>
      <c r="I443" s="65"/>
      <c r="J443" s="180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2:23">
      <c r="B444" s="65"/>
      <c r="C444" s="65"/>
      <c r="D444" s="65"/>
      <c r="E444" s="65"/>
      <c r="F444" s="242"/>
      <c r="G444" s="242"/>
      <c r="H444" s="65"/>
      <c r="I444" s="65"/>
      <c r="J444" s="180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2:23">
      <c r="B445" s="65"/>
      <c r="C445" s="65"/>
      <c r="D445" s="65"/>
      <c r="E445" s="65"/>
      <c r="F445" s="242"/>
      <c r="G445" s="242"/>
      <c r="H445" s="65"/>
      <c r="I445" s="65"/>
      <c r="J445" s="180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2:23">
      <c r="B446" s="65"/>
      <c r="C446" s="65"/>
      <c r="D446" s="65"/>
      <c r="E446" s="65"/>
      <c r="F446" s="242"/>
      <c r="G446" s="242"/>
      <c r="H446" s="65"/>
      <c r="I446" s="65"/>
      <c r="J446" s="180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2:23">
      <c r="B447" s="65"/>
      <c r="C447" s="65"/>
      <c r="D447" s="65"/>
      <c r="E447" s="65"/>
      <c r="F447" s="242"/>
      <c r="G447" s="242"/>
      <c r="H447" s="65"/>
      <c r="I447" s="65"/>
      <c r="J447" s="180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2:23">
      <c r="B448" s="65"/>
      <c r="C448" s="65"/>
      <c r="D448" s="65"/>
      <c r="E448" s="65"/>
      <c r="F448" s="242"/>
      <c r="G448" s="242"/>
      <c r="H448" s="65"/>
      <c r="I448" s="65"/>
      <c r="J448" s="180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2:23">
      <c r="B449" s="65"/>
      <c r="C449" s="65"/>
      <c r="D449" s="65"/>
      <c r="E449" s="65"/>
      <c r="F449" s="242"/>
      <c r="G449" s="242"/>
      <c r="H449" s="65"/>
      <c r="I449" s="65"/>
      <c r="J449" s="180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2:23">
      <c r="B450" s="65"/>
      <c r="C450" s="65"/>
      <c r="D450" s="65"/>
      <c r="E450" s="65"/>
      <c r="F450" s="242"/>
      <c r="G450" s="242"/>
      <c r="H450" s="65"/>
      <c r="I450" s="65"/>
      <c r="J450" s="180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2:23">
      <c r="B451" s="65"/>
      <c r="C451" s="65"/>
      <c r="D451" s="65"/>
      <c r="E451" s="65"/>
      <c r="F451" s="242"/>
      <c r="G451" s="242"/>
      <c r="H451" s="65"/>
      <c r="I451" s="65"/>
      <c r="J451" s="180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2:23">
      <c r="B452" s="65"/>
      <c r="C452" s="65"/>
      <c r="D452" s="65"/>
      <c r="E452" s="65"/>
      <c r="F452" s="242"/>
      <c r="G452" s="242"/>
      <c r="H452" s="65"/>
      <c r="I452" s="65"/>
      <c r="J452" s="180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2:23">
      <c r="B453" s="65"/>
      <c r="C453" s="65"/>
      <c r="D453" s="65"/>
      <c r="E453" s="65"/>
      <c r="F453" s="242"/>
      <c r="G453" s="242"/>
      <c r="H453" s="65"/>
      <c r="I453" s="65"/>
      <c r="J453" s="180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2:23">
      <c r="B454" s="65"/>
      <c r="C454" s="65"/>
      <c r="D454" s="65"/>
      <c r="E454" s="65"/>
      <c r="F454" s="242"/>
      <c r="G454" s="242"/>
      <c r="H454" s="65"/>
      <c r="I454" s="65"/>
      <c r="J454" s="180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2:23">
      <c r="B455" s="65"/>
      <c r="C455" s="65"/>
      <c r="D455" s="65"/>
      <c r="E455" s="65"/>
      <c r="F455" s="242"/>
      <c r="G455" s="242"/>
      <c r="H455" s="65"/>
      <c r="I455" s="65"/>
      <c r="J455" s="180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2:23">
      <c r="B456" s="65"/>
      <c r="C456" s="65"/>
      <c r="D456" s="65"/>
      <c r="E456" s="65"/>
      <c r="F456" s="242"/>
      <c r="G456" s="242"/>
      <c r="H456" s="65"/>
      <c r="I456" s="65"/>
      <c r="J456" s="180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2:23">
      <c r="B457" s="65"/>
      <c r="C457" s="65"/>
      <c r="D457" s="65"/>
      <c r="E457" s="65"/>
      <c r="F457" s="242"/>
      <c r="G457" s="242"/>
      <c r="H457" s="65"/>
      <c r="I457" s="65"/>
      <c r="J457" s="180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2:23">
      <c r="B458" s="65"/>
      <c r="C458" s="65"/>
      <c r="D458" s="65"/>
      <c r="E458" s="65"/>
      <c r="F458" s="242"/>
      <c r="G458" s="242"/>
      <c r="H458" s="65"/>
      <c r="I458" s="65"/>
      <c r="J458" s="180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2:23">
      <c r="B459" s="65"/>
      <c r="C459" s="65"/>
      <c r="D459" s="65"/>
      <c r="E459" s="65"/>
      <c r="F459" s="242"/>
      <c r="G459" s="242"/>
      <c r="H459" s="65"/>
      <c r="I459" s="65"/>
      <c r="J459" s="180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2:23">
      <c r="B460" s="65"/>
      <c r="C460" s="65"/>
      <c r="D460" s="65"/>
      <c r="E460" s="65"/>
      <c r="F460" s="242"/>
      <c r="G460" s="242"/>
      <c r="H460" s="65"/>
      <c r="I460" s="65"/>
      <c r="J460" s="180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2:23">
      <c r="B461" s="65"/>
      <c r="C461" s="65"/>
      <c r="D461" s="65"/>
      <c r="E461" s="65"/>
      <c r="F461" s="242"/>
      <c r="G461" s="242"/>
      <c r="H461" s="65"/>
      <c r="I461" s="65"/>
      <c r="J461" s="180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2:23">
      <c r="B462" s="65"/>
      <c r="C462" s="65"/>
      <c r="D462" s="65"/>
      <c r="E462" s="65"/>
      <c r="F462" s="242"/>
      <c r="G462" s="242"/>
      <c r="H462" s="65"/>
      <c r="I462" s="65"/>
      <c r="J462" s="180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2:23">
      <c r="B463" s="65"/>
      <c r="C463" s="65"/>
      <c r="D463" s="65"/>
      <c r="E463" s="65"/>
      <c r="F463" s="242"/>
      <c r="G463" s="242"/>
      <c r="H463" s="65"/>
      <c r="I463" s="65"/>
      <c r="J463" s="180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2:23">
      <c r="B464" s="65"/>
      <c r="C464" s="65"/>
      <c r="D464" s="65"/>
      <c r="E464" s="65"/>
      <c r="F464" s="242"/>
      <c r="G464" s="242"/>
      <c r="H464" s="65"/>
      <c r="I464" s="65"/>
      <c r="J464" s="180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2:23">
      <c r="B465" s="65"/>
      <c r="C465" s="65"/>
      <c r="D465" s="65"/>
      <c r="E465" s="65"/>
      <c r="F465" s="242"/>
      <c r="G465" s="242"/>
      <c r="H465" s="65"/>
      <c r="I465" s="65"/>
      <c r="J465" s="180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2:23">
      <c r="B466" s="65"/>
      <c r="C466" s="65"/>
      <c r="D466" s="65"/>
      <c r="E466" s="65"/>
      <c r="F466" s="242"/>
      <c r="G466" s="242"/>
      <c r="H466" s="65"/>
      <c r="I466" s="65"/>
      <c r="J466" s="180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2:23">
      <c r="B467" s="65"/>
      <c r="C467" s="65"/>
      <c r="D467" s="65"/>
      <c r="E467" s="65"/>
      <c r="F467" s="242"/>
      <c r="G467" s="242"/>
      <c r="H467" s="65"/>
      <c r="I467" s="65"/>
      <c r="J467" s="180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2:23">
      <c r="B468" s="65"/>
      <c r="C468" s="65"/>
      <c r="D468" s="65"/>
      <c r="E468" s="65"/>
      <c r="F468" s="242"/>
      <c r="G468" s="242"/>
      <c r="H468" s="65"/>
      <c r="I468" s="65"/>
      <c r="J468" s="180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2:23">
      <c r="B469" s="65"/>
      <c r="C469" s="65"/>
      <c r="D469" s="65"/>
      <c r="E469" s="65"/>
      <c r="F469" s="242"/>
      <c r="G469" s="242"/>
      <c r="H469" s="65"/>
      <c r="I469" s="65"/>
      <c r="J469" s="180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2:23">
      <c r="B470" s="65"/>
      <c r="C470" s="65"/>
      <c r="D470" s="65"/>
      <c r="E470" s="65"/>
      <c r="F470" s="242"/>
      <c r="G470" s="242"/>
      <c r="H470" s="65"/>
      <c r="I470" s="65"/>
      <c r="J470" s="180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2:23">
      <c r="B471" s="65"/>
      <c r="C471" s="65"/>
      <c r="D471" s="65"/>
      <c r="E471" s="65"/>
      <c r="F471" s="242"/>
      <c r="G471" s="242"/>
      <c r="H471" s="65"/>
      <c r="I471" s="65"/>
      <c r="J471" s="180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2:23">
      <c r="B472" s="65"/>
      <c r="C472" s="65"/>
      <c r="D472" s="65"/>
      <c r="E472" s="65"/>
      <c r="F472" s="242"/>
      <c r="G472" s="242"/>
      <c r="H472" s="65"/>
      <c r="I472" s="65"/>
      <c r="J472" s="180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2:23">
      <c r="B473" s="65"/>
      <c r="C473" s="65"/>
      <c r="D473" s="65"/>
      <c r="E473" s="65"/>
      <c r="F473" s="242"/>
      <c r="G473" s="242"/>
      <c r="H473" s="65"/>
      <c r="I473" s="65"/>
      <c r="J473" s="180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2:23">
      <c r="B474" s="65"/>
      <c r="C474" s="65"/>
      <c r="D474" s="65"/>
      <c r="E474" s="65"/>
      <c r="F474" s="242"/>
      <c r="G474" s="242"/>
      <c r="H474" s="65"/>
      <c r="I474" s="65"/>
      <c r="J474" s="180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2:23">
      <c r="B475" s="65"/>
      <c r="C475" s="65"/>
      <c r="D475" s="65"/>
      <c r="E475" s="65"/>
      <c r="F475" s="242"/>
      <c r="G475" s="242"/>
      <c r="H475" s="65"/>
      <c r="I475" s="65"/>
      <c r="J475" s="180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2:23">
      <c r="B476" s="65"/>
      <c r="C476" s="65"/>
      <c r="D476" s="65"/>
      <c r="E476" s="65"/>
      <c r="F476" s="242"/>
      <c r="G476" s="242"/>
      <c r="H476" s="65"/>
      <c r="I476" s="65"/>
      <c r="J476" s="180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2:23">
      <c r="B477" s="65"/>
      <c r="C477" s="65"/>
      <c r="D477" s="65"/>
      <c r="E477" s="65"/>
      <c r="F477" s="242"/>
      <c r="G477" s="242"/>
      <c r="H477" s="65"/>
      <c r="I477" s="65"/>
      <c r="J477" s="180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2:23">
      <c r="B478" s="65"/>
      <c r="C478" s="65"/>
      <c r="D478" s="65"/>
      <c r="E478" s="65"/>
      <c r="F478" s="242"/>
      <c r="G478" s="242"/>
      <c r="H478" s="65"/>
      <c r="I478" s="65"/>
      <c r="J478" s="180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2:23">
      <c r="B479" s="65"/>
      <c r="C479" s="65"/>
      <c r="D479" s="65"/>
      <c r="E479" s="65"/>
      <c r="F479" s="242"/>
      <c r="G479" s="242"/>
      <c r="H479" s="65"/>
      <c r="I479" s="65"/>
      <c r="J479" s="180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2:23">
      <c r="B480" s="65"/>
      <c r="C480" s="65"/>
      <c r="D480" s="65"/>
      <c r="E480" s="65"/>
      <c r="F480" s="242"/>
      <c r="G480" s="242"/>
      <c r="H480" s="65"/>
      <c r="I480" s="65"/>
      <c r="J480" s="180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2:23">
      <c r="B481" s="65"/>
      <c r="C481" s="65"/>
      <c r="D481" s="65"/>
      <c r="E481" s="65"/>
      <c r="F481" s="242"/>
      <c r="G481" s="242"/>
      <c r="H481" s="65"/>
      <c r="I481" s="65"/>
      <c r="J481" s="180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2:23">
      <c r="B482" s="65"/>
      <c r="C482" s="65"/>
      <c r="D482" s="65"/>
      <c r="E482" s="65"/>
      <c r="F482" s="242"/>
      <c r="G482" s="242"/>
      <c r="H482" s="65"/>
      <c r="I482" s="65"/>
      <c r="J482" s="180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2:23">
      <c r="B483" s="65"/>
      <c r="C483" s="65"/>
      <c r="D483" s="65"/>
      <c r="E483" s="65"/>
      <c r="F483" s="242"/>
      <c r="G483" s="242"/>
      <c r="H483" s="65"/>
      <c r="I483" s="65"/>
      <c r="J483" s="180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2:23">
      <c r="B484" s="65"/>
      <c r="C484" s="65"/>
      <c r="D484" s="65"/>
      <c r="E484" s="65"/>
      <c r="F484" s="242"/>
      <c r="G484" s="242"/>
      <c r="H484" s="65"/>
      <c r="I484" s="65"/>
      <c r="J484" s="180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2:23">
      <c r="B485" s="65"/>
      <c r="C485" s="65"/>
      <c r="D485" s="65"/>
      <c r="E485" s="65"/>
      <c r="F485" s="242"/>
      <c r="G485" s="242"/>
      <c r="H485" s="65"/>
      <c r="I485" s="65"/>
      <c r="J485" s="180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2:23">
      <c r="B486" s="65"/>
      <c r="C486" s="65"/>
      <c r="D486" s="65"/>
      <c r="E486" s="65"/>
      <c r="F486" s="242"/>
      <c r="G486" s="242"/>
      <c r="H486" s="65"/>
      <c r="I486" s="65"/>
      <c r="J486" s="180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2:23">
      <c r="B487" s="65"/>
      <c r="C487" s="65"/>
      <c r="D487" s="65"/>
      <c r="E487" s="65"/>
      <c r="F487" s="242"/>
      <c r="G487" s="242"/>
      <c r="H487" s="65"/>
      <c r="I487" s="65"/>
      <c r="J487" s="180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2:23">
      <c r="B488" s="65"/>
      <c r="C488" s="65"/>
      <c r="D488" s="65"/>
      <c r="E488" s="65"/>
      <c r="F488" s="242"/>
      <c r="G488" s="242"/>
      <c r="H488" s="65"/>
      <c r="I488" s="65"/>
      <c r="J488" s="180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2:23">
      <c r="B489" s="65"/>
      <c r="C489" s="65"/>
      <c r="D489" s="65"/>
      <c r="E489" s="65"/>
      <c r="F489" s="242"/>
      <c r="G489" s="242"/>
      <c r="H489" s="65"/>
      <c r="I489" s="65"/>
      <c r="J489" s="180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2:23">
      <c r="B490" s="65"/>
      <c r="C490" s="65"/>
      <c r="D490" s="65"/>
      <c r="E490" s="65"/>
      <c r="F490" s="242"/>
      <c r="G490" s="242"/>
      <c r="H490" s="65"/>
      <c r="I490" s="65"/>
      <c r="J490" s="180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2:23">
      <c r="B491" s="65"/>
      <c r="C491" s="65"/>
      <c r="D491" s="65"/>
      <c r="E491" s="65"/>
      <c r="F491" s="242"/>
      <c r="G491" s="242"/>
      <c r="H491" s="65"/>
      <c r="I491" s="65"/>
      <c r="J491" s="180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2:23">
      <c r="B492" s="65"/>
      <c r="C492" s="65"/>
      <c r="D492" s="65"/>
      <c r="E492" s="65"/>
      <c r="F492" s="242"/>
      <c r="G492" s="242"/>
      <c r="H492" s="65"/>
      <c r="I492" s="65"/>
      <c r="J492" s="180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2:23">
      <c r="B493" s="65"/>
      <c r="C493" s="65"/>
      <c r="D493" s="65"/>
      <c r="E493" s="65"/>
      <c r="F493" s="242"/>
      <c r="G493" s="242"/>
      <c r="H493" s="65"/>
      <c r="I493" s="65"/>
      <c r="J493" s="180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2:23">
      <c r="B494" s="65"/>
      <c r="C494" s="65"/>
      <c r="D494" s="65"/>
      <c r="E494" s="65"/>
      <c r="F494" s="242"/>
      <c r="G494" s="242"/>
      <c r="H494" s="65"/>
      <c r="I494" s="65"/>
      <c r="J494" s="180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2:23">
      <c r="B495" s="65"/>
      <c r="C495" s="65"/>
      <c r="D495" s="65"/>
      <c r="E495" s="65"/>
      <c r="F495" s="242"/>
      <c r="G495" s="242"/>
      <c r="H495" s="65"/>
      <c r="I495" s="65"/>
      <c r="J495" s="180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2:23">
      <c r="B496" s="65"/>
      <c r="C496" s="65"/>
      <c r="D496" s="65"/>
      <c r="E496" s="65"/>
      <c r="F496" s="242"/>
      <c r="G496" s="242"/>
      <c r="H496" s="65"/>
      <c r="I496" s="65"/>
      <c r="J496" s="180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2:23">
      <c r="B497" s="65"/>
      <c r="C497" s="65"/>
      <c r="D497" s="65"/>
      <c r="E497" s="65"/>
      <c r="F497" s="242"/>
      <c r="G497" s="242"/>
      <c r="H497" s="65"/>
      <c r="I497" s="65"/>
      <c r="J497" s="180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2:23">
      <c r="B498" s="65"/>
      <c r="C498" s="65"/>
      <c r="D498" s="65"/>
      <c r="E498" s="65"/>
      <c r="F498" s="242"/>
      <c r="G498" s="242"/>
      <c r="H498" s="65"/>
      <c r="I498" s="65"/>
      <c r="J498" s="180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2:23">
      <c r="B499" s="65"/>
      <c r="C499" s="65"/>
      <c r="D499" s="65"/>
      <c r="E499" s="65"/>
      <c r="F499" s="242"/>
      <c r="G499" s="242"/>
      <c r="H499" s="65"/>
      <c r="I499" s="65"/>
      <c r="J499" s="180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2:23">
      <c r="B500" s="65"/>
      <c r="C500" s="65"/>
      <c r="D500" s="65"/>
      <c r="E500" s="65"/>
      <c r="F500" s="242"/>
      <c r="G500" s="242"/>
      <c r="H500" s="65"/>
      <c r="I500" s="65"/>
      <c r="J500" s="180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2:23">
      <c r="B501" s="65"/>
      <c r="C501" s="65"/>
      <c r="D501" s="65"/>
      <c r="E501" s="65"/>
      <c r="F501" s="242"/>
      <c r="G501" s="242"/>
      <c r="H501" s="65"/>
      <c r="I501" s="65"/>
      <c r="J501" s="180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2:23">
      <c r="B502" s="65"/>
      <c r="C502" s="65"/>
      <c r="D502" s="65"/>
      <c r="E502" s="65"/>
      <c r="F502" s="242"/>
      <c r="G502" s="242"/>
      <c r="H502" s="65"/>
      <c r="I502" s="65"/>
      <c r="J502" s="180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2:23">
      <c r="B503" s="65"/>
      <c r="C503" s="65"/>
      <c r="D503" s="65"/>
      <c r="E503" s="65"/>
      <c r="F503" s="242"/>
      <c r="G503" s="242"/>
      <c r="H503" s="65"/>
      <c r="I503" s="65"/>
      <c r="J503" s="180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2:23">
      <c r="B504" s="65"/>
      <c r="C504" s="65"/>
      <c r="D504" s="65"/>
      <c r="E504" s="65"/>
      <c r="F504" s="242"/>
      <c r="G504" s="242"/>
      <c r="H504" s="65"/>
      <c r="I504" s="65"/>
      <c r="J504" s="180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2:23">
      <c r="B505" s="65"/>
      <c r="C505" s="65"/>
      <c r="D505" s="65"/>
      <c r="E505" s="65"/>
      <c r="F505" s="242"/>
      <c r="G505" s="242"/>
      <c r="H505" s="65"/>
      <c r="I505" s="65"/>
      <c r="J505" s="180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2:23">
      <c r="B506" s="65"/>
      <c r="C506" s="65"/>
      <c r="D506" s="65"/>
      <c r="E506" s="65"/>
      <c r="F506" s="242"/>
      <c r="G506" s="242"/>
      <c r="H506" s="65"/>
      <c r="I506" s="65"/>
      <c r="J506" s="180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2:23">
      <c r="B507" s="65"/>
      <c r="C507" s="65"/>
      <c r="D507" s="65"/>
      <c r="E507" s="65"/>
      <c r="F507" s="242"/>
      <c r="G507" s="242"/>
      <c r="H507" s="65"/>
      <c r="I507" s="65"/>
      <c r="J507" s="180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2:23">
      <c r="B508" s="65"/>
      <c r="C508" s="65"/>
      <c r="D508" s="65"/>
      <c r="E508" s="65"/>
      <c r="F508" s="242"/>
      <c r="G508" s="242"/>
      <c r="H508" s="65"/>
      <c r="I508" s="65"/>
      <c r="J508" s="180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2:23">
      <c r="B509" s="65"/>
      <c r="C509" s="65"/>
      <c r="D509" s="65"/>
      <c r="E509" s="65"/>
      <c r="F509" s="242"/>
      <c r="G509" s="242"/>
      <c r="H509" s="65"/>
      <c r="I509" s="65"/>
      <c r="J509" s="180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2:23">
      <c r="B510" s="65"/>
      <c r="C510" s="65"/>
      <c r="D510" s="65"/>
      <c r="E510" s="65"/>
      <c r="F510" s="242"/>
      <c r="G510" s="242"/>
      <c r="H510" s="65"/>
      <c r="I510" s="65"/>
      <c r="J510" s="180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2:23">
      <c r="B511" s="65"/>
      <c r="C511" s="65"/>
      <c r="D511" s="65"/>
      <c r="E511" s="65"/>
      <c r="F511" s="242"/>
      <c r="G511" s="242"/>
      <c r="H511" s="65"/>
      <c r="I511" s="65"/>
      <c r="J511" s="180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2:23">
      <c r="B512" s="65"/>
      <c r="C512" s="65"/>
      <c r="D512" s="65"/>
      <c r="E512" s="65"/>
      <c r="F512" s="242"/>
      <c r="G512" s="242"/>
      <c r="H512" s="65"/>
      <c r="I512" s="65"/>
      <c r="J512" s="180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2:23">
      <c r="B513" s="65"/>
      <c r="C513" s="65"/>
      <c r="D513" s="65"/>
      <c r="E513" s="65"/>
      <c r="F513" s="242"/>
      <c r="G513" s="242"/>
      <c r="H513" s="65"/>
      <c r="I513" s="65"/>
      <c r="J513" s="180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2:23">
      <c r="B514" s="65"/>
      <c r="C514" s="65"/>
      <c r="D514" s="65"/>
      <c r="E514" s="65"/>
      <c r="F514" s="242"/>
      <c r="G514" s="242"/>
      <c r="H514" s="65"/>
      <c r="I514" s="65"/>
      <c r="J514" s="180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2:23">
      <c r="B515" s="65"/>
      <c r="C515" s="65"/>
      <c r="D515" s="65"/>
      <c r="E515" s="65"/>
      <c r="F515" s="242"/>
      <c r="G515" s="242"/>
      <c r="H515" s="65"/>
      <c r="I515" s="65"/>
      <c r="J515" s="180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2:23">
      <c r="B516" s="65"/>
      <c r="C516" s="65"/>
      <c r="D516" s="65"/>
      <c r="E516" s="65"/>
      <c r="F516" s="242"/>
      <c r="G516" s="242"/>
      <c r="H516" s="65"/>
      <c r="I516" s="65"/>
      <c r="J516" s="180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2:23">
      <c r="B517" s="65"/>
      <c r="C517" s="65"/>
      <c r="D517" s="65"/>
      <c r="E517" s="65"/>
      <c r="F517" s="242"/>
      <c r="G517" s="242"/>
      <c r="H517" s="65"/>
      <c r="I517" s="65"/>
      <c r="J517" s="180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2:23">
      <c r="B518" s="65"/>
      <c r="C518" s="65"/>
      <c r="D518" s="65"/>
      <c r="E518" s="65"/>
      <c r="F518" s="242"/>
      <c r="G518" s="242"/>
      <c r="H518" s="65"/>
      <c r="I518" s="65"/>
      <c r="J518" s="180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2:23">
      <c r="B519" s="65"/>
      <c r="C519" s="65"/>
      <c r="D519" s="65"/>
      <c r="E519" s="65"/>
      <c r="F519" s="242"/>
      <c r="G519" s="242"/>
      <c r="H519" s="65"/>
      <c r="I519" s="65"/>
      <c r="J519" s="180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2:23">
      <c r="B520" s="65"/>
      <c r="C520" s="65"/>
      <c r="D520" s="65"/>
      <c r="E520" s="65"/>
      <c r="F520" s="242"/>
      <c r="G520" s="242"/>
      <c r="H520" s="65"/>
      <c r="I520" s="65"/>
      <c r="J520" s="180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2:23">
      <c r="B521" s="65"/>
      <c r="C521" s="65"/>
      <c r="D521" s="65"/>
      <c r="E521" s="65"/>
      <c r="F521" s="242"/>
      <c r="G521" s="242"/>
      <c r="H521" s="65"/>
      <c r="I521" s="65"/>
      <c r="J521" s="180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2:23">
      <c r="B522" s="65"/>
      <c r="C522" s="65"/>
      <c r="D522" s="65"/>
      <c r="E522" s="65"/>
      <c r="F522" s="242"/>
      <c r="G522" s="242"/>
      <c r="H522" s="65"/>
      <c r="I522" s="65"/>
      <c r="J522" s="180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2:23">
      <c r="B523" s="65"/>
      <c r="C523" s="65"/>
      <c r="D523" s="65"/>
      <c r="E523" s="65"/>
      <c r="F523" s="242"/>
      <c r="G523" s="242"/>
      <c r="H523" s="65"/>
      <c r="I523" s="65"/>
      <c r="J523" s="180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2:23">
      <c r="B524" s="65"/>
      <c r="C524" s="65"/>
      <c r="D524" s="65"/>
      <c r="E524" s="65"/>
      <c r="F524" s="242"/>
      <c r="G524" s="242"/>
      <c r="H524" s="65"/>
      <c r="I524" s="65"/>
      <c r="J524" s="180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2:23">
      <c r="B525" s="65"/>
      <c r="C525" s="65"/>
      <c r="D525" s="65"/>
      <c r="E525" s="65"/>
      <c r="F525" s="242"/>
      <c r="G525" s="242"/>
      <c r="H525" s="65"/>
      <c r="I525" s="65"/>
      <c r="J525" s="180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2:23">
      <c r="B526" s="65"/>
      <c r="C526" s="65"/>
      <c r="D526" s="65"/>
      <c r="E526" s="65"/>
      <c r="F526" s="242"/>
      <c r="G526" s="242"/>
      <c r="H526" s="65"/>
      <c r="I526" s="65"/>
      <c r="J526" s="180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2:23">
      <c r="B527" s="65"/>
      <c r="C527" s="65"/>
      <c r="D527" s="65"/>
      <c r="E527" s="65"/>
      <c r="F527" s="242"/>
      <c r="G527" s="242"/>
      <c r="H527" s="65"/>
      <c r="I527" s="65"/>
      <c r="J527" s="180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2:23">
      <c r="B528" s="65"/>
      <c r="C528" s="65"/>
      <c r="D528" s="65"/>
      <c r="E528" s="65"/>
      <c r="F528" s="242"/>
      <c r="G528" s="242"/>
      <c r="H528" s="65"/>
      <c r="I528" s="65"/>
      <c r="J528" s="180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2:23">
      <c r="B529" s="65"/>
      <c r="C529" s="65"/>
      <c r="D529" s="65"/>
      <c r="E529" s="65"/>
      <c r="F529" s="242"/>
      <c r="G529" s="242"/>
      <c r="H529" s="65"/>
      <c r="I529" s="65"/>
      <c r="J529" s="180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2:23">
      <c r="B530" s="65"/>
      <c r="C530" s="65"/>
      <c r="D530" s="65"/>
      <c r="E530" s="65"/>
      <c r="F530" s="242"/>
      <c r="G530" s="242"/>
      <c r="H530" s="65"/>
      <c r="I530" s="65"/>
      <c r="J530" s="180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2:23">
      <c r="B531" s="65"/>
      <c r="C531" s="65"/>
      <c r="D531" s="65"/>
      <c r="E531" s="65"/>
      <c r="F531" s="242"/>
      <c r="G531" s="242"/>
      <c r="H531" s="65"/>
      <c r="I531" s="65"/>
      <c r="J531" s="180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2:23">
      <c r="B532" s="65"/>
      <c r="C532" s="65"/>
      <c r="D532" s="65"/>
      <c r="E532" s="65"/>
      <c r="F532" s="242"/>
      <c r="G532" s="242"/>
      <c r="H532" s="65"/>
      <c r="I532" s="65"/>
      <c r="J532" s="180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2:23">
      <c r="B533" s="65"/>
      <c r="C533" s="65"/>
      <c r="D533" s="65"/>
      <c r="E533" s="65"/>
      <c r="F533" s="242"/>
      <c r="G533" s="242"/>
      <c r="H533" s="65"/>
      <c r="I533" s="65"/>
      <c r="J533" s="180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2:23">
      <c r="B534" s="65"/>
      <c r="C534" s="65"/>
      <c r="D534" s="65"/>
      <c r="E534" s="65"/>
      <c r="F534" s="242"/>
      <c r="G534" s="242"/>
      <c r="H534" s="65"/>
      <c r="I534" s="65"/>
      <c r="J534" s="180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2:23">
      <c r="B535" s="65"/>
      <c r="C535" s="65"/>
      <c r="D535" s="65"/>
      <c r="E535" s="65"/>
      <c r="F535" s="242"/>
      <c r="G535" s="242"/>
      <c r="H535" s="65"/>
      <c r="I535" s="65"/>
      <c r="J535" s="180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2:23">
      <c r="B536" s="65"/>
      <c r="C536" s="65"/>
      <c r="D536" s="65"/>
      <c r="E536" s="65"/>
      <c r="F536" s="242"/>
      <c r="G536" s="242"/>
      <c r="H536" s="65"/>
      <c r="I536" s="65"/>
      <c r="J536" s="180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2:23">
      <c r="B537" s="65"/>
      <c r="C537" s="65"/>
      <c r="D537" s="65"/>
      <c r="E537" s="65"/>
      <c r="F537" s="242"/>
      <c r="G537" s="242"/>
      <c r="H537" s="65"/>
      <c r="I537" s="65"/>
      <c r="J537" s="180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2:23">
      <c r="B538" s="65"/>
      <c r="C538" s="65"/>
      <c r="D538" s="65"/>
      <c r="E538" s="65"/>
      <c r="F538" s="242"/>
      <c r="G538" s="242"/>
      <c r="H538" s="65"/>
      <c r="I538" s="65"/>
      <c r="J538" s="180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2:23">
      <c r="B539" s="65"/>
      <c r="C539" s="65"/>
      <c r="D539" s="65"/>
      <c r="E539" s="65"/>
      <c r="F539" s="242"/>
      <c r="G539" s="242"/>
      <c r="H539" s="65"/>
      <c r="I539" s="65"/>
      <c r="J539" s="180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2:23">
      <c r="B540" s="65"/>
      <c r="C540" s="65"/>
      <c r="D540" s="65"/>
      <c r="E540" s="65"/>
      <c r="F540" s="242"/>
      <c r="G540" s="242"/>
      <c r="H540" s="65"/>
      <c r="I540" s="65"/>
      <c r="J540" s="180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2:23">
      <c r="B541" s="65"/>
      <c r="C541" s="65"/>
      <c r="D541" s="65"/>
      <c r="E541" s="65"/>
      <c r="F541" s="242"/>
      <c r="G541" s="242"/>
      <c r="H541" s="65"/>
      <c r="I541" s="65"/>
      <c r="J541" s="180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2:23">
      <c r="B542" s="65"/>
      <c r="C542" s="65"/>
      <c r="D542" s="65"/>
      <c r="E542" s="65"/>
      <c r="F542" s="242"/>
      <c r="G542" s="242"/>
      <c r="H542" s="65"/>
      <c r="I542" s="65"/>
      <c r="J542" s="180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2:23">
      <c r="B543" s="65"/>
      <c r="C543" s="65"/>
      <c r="D543" s="65"/>
      <c r="E543" s="65"/>
      <c r="F543" s="242"/>
      <c r="G543" s="242"/>
      <c r="H543" s="65"/>
      <c r="I543" s="65"/>
      <c r="J543" s="180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2:23">
      <c r="B544" s="65"/>
      <c r="C544" s="65"/>
      <c r="D544" s="65"/>
      <c r="E544" s="65"/>
      <c r="F544" s="242"/>
      <c r="G544" s="242"/>
      <c r="H544" s="65"/>
      <c r="I544" s="65"/>
      <c r="J544" s="180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2:23">
      <c r="B545" s="65"/>
      <c r="C545" s="65"/>
      <c r="D545" s="65"/>
      <c r="E545" s="65"/>
      <c r="F545" s="242"/>
      <c r="G545" s="242"/>
      <c r="H545" s="65"/>
      <c r="I545" s="65"/>
      <c r="J545" s="180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2:23">
      <c r="B546" s="65"/>
      <c r="C546" s="65"/>
      <c r="D546" s="65"/>
      <c r="E546" s="65"/>
      <c r="F546" s="242"/>
      <c r="G546" s="242"/>
      <c r="H546" s="65"/>
      <c r="I546" s="65"/>
      <c r="J546" s="180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2:23">
      <c r="B547" s="65"/>
      <c r="C547" s="65"/>
      <c r="D547" s="65"/>
      <c r="E547" s="65"/>
      <c r="F547" s="242"/>
      <c r="G547" s="242"/>
      <c r="H547" s="65"/>
      <c r="I547" s="65"/>
      <c r="J547" s="180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2:23">
      <c r="B548" s="65"/>
      <c r="C548" s="65"/>
      <c r="D548" s="65"/>
      <c r="E548" s="65"/>
      <c r="F548" s="242"/>
      <c r="G548" s="242"/>
      <c r="H548" s="65"/>
      <c r="I548" s="65"/>
      <c r="J548" s="180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2:23">
      <c r="B549" s="65"/>
      <c r="C549" s="65"/>
      <c r="D549" s="65"/>
      <c r="E549" s="65"/>
      <c r="F549" s="242"/>
      <c r="G549" s="242"/>
      <c r="H549" s="65"/>
      <c r="I549" s="65"/>
      <c r="J549" s="180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2:23">
      <c r="B550" s="65"/>
      <c r="C550" s="65"/>
      <c r="D550" s="65"/>
      <c r="E550" s="65"/>
      <c r="F550" s="242"/>
      <c r="G550" s="242"/>
      <c r="H550" s="65"/>
      <c r="I550" s="65"/>
      <c r="J550" s="180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2:23">
      <c r="B551" s="65"/>
      <c r="C551" s="65"/>
      <c r="D551" s="65"/>
      <c r="E551" s="65"/>
      <c r="F551" s="242"/>
      <c r="G551" s="242"/>
      <c r="H551" s="65"/>
      <c r="I551" s="65"/>
      <c r="J551" s="180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2:23">
      <c r="B552" s="65"/>
      <c r="C552" s="65"/>
      <c r="D552" s="65"/>
      <c r="E552" s="65"/>
      <c r="F552" s="242"/>
      <c r="G552" s="242"/>
      <c r="H552" s="65"/>
      <c r="I552" s="65"/>
      <c r="J552" s="180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2:23">
      <c r="B553" s="65"/>
      <c r="C553" s="65"/>
      <c r="D553" s="65"/>
      <c r="E553" s="65"/>
      <c r="F553" s="242"/>
      <c r="G553" s="242"/>
      <c r="H553" s="65"/>
      <c r="I553" s="65"/>
      <c r="J553" s="180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2:23">
      <c r="B554" s="65"/>
      <c r="C554" s="65"/>
      <c r="D554" s="65"/>
      <c r="E554" s="65"/>
      <c r="F554" s="242"/>
      <c r="G554" s="242"/>
      <c r="H554" s="65"/>
      <c r="I554" s="65"/>
      <c r="J554" s="180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2:23">
      <c r="B555" s="65"/>
      <c r="C555" s="65"/>
      <c r="D555" s="65"/>
      <c r="E555" s="65"/>
      <c r="F555" s="242"/>
      <c r="G555" s="242"/>
      <c r="H555" s="65"/>
      <c r="I555" s="65"/>
      <c r="J555" s="180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2:23">
      <c r="B556" s="65"/>
      <c r="C556" s="65"/>
      <c r="D556" s="65"/>
      <c r="E556" s="65"/>
      <c r="F556" s="242"/>
      <c r="G556" s="242"/>
      <c r="H556" s="65"/>
      <c r="I556" s="65"/>
      <c r="J556" s="180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2:23">
      <c r="B557" s="65"/>
      <c r="C557" s="65"/>
      <c r="D557" s="65"/>
      <c r="E557" s="65"/>
      <c r="F557" s="242"/>
      <c r="G557" s="242"/>
      <c r="H557" s="65"/>
      <c r="I557" s="65"/>
      <c r="J557" s="180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2:23">
      <c r="B558" s="65"/>
      <c r="C558" s="65"/>
      <c r="D558" s="65"/>
      <c r="E558" s="65"/>
      <c r="F558" s="242"/>
      <c r="G558" s="242"/>
      <c r="H558" s="65"/>
      <c r="I558" s="65"/>
      <c r="J558" s="180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2:23">
      <c r="B559" s="65"/>
      <c r="C559" s="65"/>
      <c r="D559" s="65"/>
      <c r="E559" s="65"/>
      <c r="F559" s="242"/>
      <c r="G559" s="242"/>
      <c r="H559" s="65"/>
      <c r="I559" s="65"/>
      <c r="J559" s="180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2:23">
      <c r="B560" s="65"/>
      <c r="C560" s="65"/>
      <c r="D560" s="65"/>
      <c r="E560" s="65"/>
      <c r="F560" s="242"/>
      <c r="G560" s="242"/>
      <c r="H560" s="65"/>
      <c r="I560" s="65"/>
      <c r="J560" s="180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2:23">
      <c r="B561" s="65"/>
      <c r="C561" s="65"/>
      <c r="D561" s="65"/>
      <c r="E561" s="65"/>
      <c r="F561" s="242"/>
      <c r="G561" s="242"/>
      <c r="H561" s="65"/>
      <c r="I561" s="65"/>
      <c r="J561" s="180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2:23">
      <c r="B562" s="65"/>
      <c r="C562" s="65"/>
      <c r="D562" s="65"/>
      <c r="E562" s="65"/>
      <c r="F562" s="242"/>
      <c r="G562" s="242"/>
      <c r="H562" s="65"/>
      <c r="I562" s="65"/>
      <c r="J562" s="180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2:23">
      <c r="B563" s="65"/>
      <c r="C563" s="65"/>
      <c r="D563" s="65"/>
      <c r="E563" s="65"/>
      <c r="F563" s="242"/>
      <c r="G563" s="242"/>
      <c r="H563" s="65"/>
      <c r="I563" s="65"/>
      <c r="J563" s="180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2:23">
      <c r="B564" s="65"/>
      <c r="C564" s="65"/>
      <c r="D564" s="65"/>
      <c r="E564" s="65"/>
      <c r="F564" s="242"/>
      <c r="G564" s="242"/>
      <c r="H564" s="65"/>
      <c r="I564" s="65"/>
      <c r="J564" s="180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2:23">
      <c r="B565" s="65"/>
      <c r="C565" s="65"/>
      <c r="D565" s="65"/>
      <c r="E565" s="65"/>
      <c r="F565" s="242"/>
      <c r="G565" s="242"/>
      <c r="H565" s="65"/>
      <c r="I565" s="65"/>
      <c r="J565" s="180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2:23">
      <c r="B566" s="65"/>
      <c r="C566" s="65"/>
      <c r="D566" s="65"/>
      <c r="E566" s="65"/>
      <c r="F566" s="242"/>
      <c r="G566" s="242"/>
      <c r="H566" s="65"/>
      <c r="I566" s="65"/>
      <c r="J566" s="180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2:23">
      <c r="B567" s="65"/>
      <c r="C567" s="65"/>
      <c r="D567" s="65"/>
      <c r="E567" s="65"/>
      <c r="F567" s="242"/>
      <c r="G567" s="242"/>
      <c r="H567" s="65"/>
      <c r="I567" s="65"/>
      <c r="J567" s="180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2:23">
      <c r="B568" s="65"/>
      <c r="C568" s="65"/>
      <c r="D568" s="65"/>
      <c r="E568" s="65"/>
      <c r="F568" s="242"/>
      <c r="G568" s="242"/>
      <c r="H568" s="65"/>
      <c r="I568" s="65"/>
      <c r="J568" s="180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2:23">
      <c r="B569" s="65"/>
      <c r="C569" s="65"/>
      <c r="D569" s="65"/>
      <c r="E569" s="65"/>
      <c r="F569" s="242"/>
      <c r="G569" s="242"/>
      <c r="H569" s="65"/>
      <c r="I569" s="65"/>
      <c r="J569" s="180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2:23">
      <c r="B570" s="65"/>
      <c r="C570" s="65"/>
      <c r="D570" s="65"/>
      <c r="E570" s="65"/>
      <c r="F570" s="242"/>
      <c r="G570" s="242"/>
      <c r="H570" s="65"/>
      <c r="I570" s="65"/>
      <c r="J570" s="180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2:23">
      <c r="B571" s="65"/>
      <c r="C571" s="65"/>
      <c r="D571" s="65"/>
      <c r="E571" s="65"/>
      <c r="F571" s="242"/>
      <c r="G571" s="242"/>
      <c r="H571" s="65"/>
      <c r="I571" s="65"/>
      <c r="J571" s="180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2:23">
      <c r="B572" s="65"/>
      <c r="C572" s="65"/>
      <c r="D572" s="65"/>
      <c r="E572" s="65"/>
      <c r="F572" s="242"/>
      <c r="G572" s="242"/>
      <c r="H572" s="65"/>
      <c r="I572" s="65"/>
      <c r="J572" s="180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2:23">
      <c r="B573" s="65"/>
      <c r="C573" s="65"/>
      <c r="D573" s="65"/>
      <c r="E573" s="65"/>
      <c r="F573" s="242"/>
      <c r="G573" s="242"/>
      <c r="H573" s="65"/>
      <c r="I573" s="65"/>
      <c r="J573" s="180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2:23">
      <c r="B574" s="65"/>
      <c r="C574" s="65"/>
      <c r="D574" s="65"/>
      <c r="E574" s="65"/>
      <c r="F574" s="242"/>
      <c r="G574" s="242"/>
      <c r="H574" s="65"/>
      <c r="I574" s="65"/>
      <c r="J574" s="180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2:23">
      <c r="B575" s="65"/>
      <c r="C575" s="65"/>
      <c r="D575" s="65"/>
      <c r="E575" s="65"/>
      <c r="F575" s="242"/>
      <c r="G575" s="242"/>
      <c r="H575" s="65"/>
      <c r="I575" s="65"/>
      <c r="J575" s="180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2:23">
      <c r="B576" s="65"/>
      <c r="C576" s="65"/>
      <c r="D576" s="65"/>
      <c r="E576" s="65"/>
      <c r="F576" s="242"/>
      <c r="G576" s="242"/>
      <c r="H576" s="65"/>
      <c r="I576" s="65"/>
      <c r="J576" s="180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2:23">
      <c r="B577" s="65"/>
      <c r="C577" s="65"/>
      <c r="D577" s="65"/>
      <c r="E577" s="65"/>
      <c r="F577" s="242"/>
      <c r="G577" s="242"/>
      <c r="H577" s="65"/>
      <c r="I577" s="65"/>
      <c r="J577" s="180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2:23">
      <c r="B578" s="65"/>
      <c r="C578" s="65"/>
      <c r="D578" s="65"/>
      <c r="E578" s="65"/>
      <c r="F578" s="242"/>
      <c r="G578" s="242"/>
      <c r="H578" s="65"/>
      <c r="I578" s="65"/>
      <c r="J578" s="180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2:23">
      <c r="B579" s="65"/>
      <c r="C579" s="65"/>
      <c r="D579" s="65"/>
      <c r="E579" s="65"/>
      <c r="F579" s="242"/>
      <c r="G579" s="242"/>
      <c r="H579" s="65"/>
      <c r="I579" s="65"/>
      <c r="J579" s="180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2:23">
      <c r="B580" s="65"/>
      <c r="C580" s="65"/>
      <c r="D580" s="65"/>
      <c r="E580" s="65"/>
      <c r="F580" s="242"/>
      <c r="G580" s="242"/>
      <c r="H580" s="65"/>
      <c r="I580" s="65"/>
      <c r="J580" s="180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2:23">
      <c r="B581" s="65"/>
      <c r="C581" s="65"/>
      <c r="D581" s="65"/>
      <c r="E581" s="65"/>
      <c r="F581" s="242"/>
      <c r="G581" s="242"/>
      <c r="H581" s="65"/>
      <c r="I581" s="65"/>
      <c r="J581" s="180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2:23">
      <c r="B582" s="65"/>
      <c r="C582" s="65"/>
      <c r="D582" s="65"/>
      <c r="E582" s="65"/>
      <c r="F582" s="242"/>
      <c r="G582" s="242"/>
      <c r="H582" s="65"/>
      <c r="I582" s="65"/>
      <c r="J582" s="180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2:23">
      <c r="B583" s="65"/>
      <c r="C583" s="65"/>
      <c r="D583" s="65"/>
      <c r="E583" s="65"/>
      <c r="F583" s="242"/>
      <c r="G583" s="242"/>
      <c r="H583" s="65"/>
      <c r="I583" s="65"/>
      <c r="J583" s="180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2:23">
      <c r="B584" s="65"/>
      <c r="C584" s="65"/>
      <c r="D584" s="65"/>
      <c r="E584" s="65"/>
      <c r="F584" s="242"/>
      <c r="G584" s="242"/>
      <c r="H584" s="65"/>
      <c r="I584" s="65"/>
      <c r="J584" s="180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2:23">
      <c r="B585" s="65"/>
      <c r="C585" s="65"/>
      <c r="D585" s="65"/>
      <c r="E585" s="65"/>
      <c r="F585" s="242"/>
      <c r="G585" s="242"/>
      <c r="H585" s="65"/>
      <c r="I585" s="65"/>
      <c r="J585" s="180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2:23">
      <c r="B586" s="65"/>
      <c r="C586" s="65"/>
      <c r="D586" s="65"/>
      <c r="E586" s="65"/>
      <c r="F586" s="242"/>
      <c r="G586" s="242"/>
      <c r="H586" s="65"/>
      <c r="I586" s="65"/>
      <c r="J586" s="180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2:23">
      <c r="B587" s="65"/>
      <c r="C587" s="65"/>
      <c r="D587" s="65"/>
      <c r="E587" s="65"/>
      <c r="F587" s="242"/>
      <c r="G587" s="242"/>
      <c r="H587" s="65"/>
      <c r="I587" s="65"/>
      <c r="J587" s="180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2:23">
      <c r="B588" s="65"/>
      <c r="C588" s="65"/>
      <c r="D588" s="65"/>
      <c r="E588" s="65"/>
      <c r="F588" s="242"/>
      <c r="G588" s="242"/>
      <c r="H588" s="65"/>
      <c r="I588" s="65"/>
      <c r="J588" s="180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2:23">
      <c r="B589" s="65"/>
      <c r="C589" s="65"/>
      <c r="D589" s="65"/>
      <c r="E589" s="65"/>
      <c r="F589" s="242"/>
      <c r="G589" s="242"/>
      <c r="H589" s="65"/>
      <c r="I589" s="65"/>
      <c r="J589" s="180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2:23">
      <c r="B590" s="65"/>
      <c r="C590" s="65"/>
      <c r="D590" s="65"/>
      <c r="E590" s="65"/>
      <c r="F590" s="242"/>
      <c r="G590" s="242"/>
      <c r="H590" s="65"/>
      <c r="I590" s="65"/>
      <c r="J590" s="180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2:23">
      <c r="B591" s="65"/>
      <c r="C591" s="65"/>
      <c r="D591" s="65"/>
      <c r="E591" s="65"/>
      <c r="F591" s="242"/>
      <c r="G591" s="242"/>
      <c r="H591" s="65"/>
      <c r="I591" s="65"/>
      <c r="J591" s="180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2:23">
      <c r="B592" s="65"/>
      <c r="C592" s="65"/>
      <c r="D592" s="65"/>
      <c r="E592" s="65"/>
      <c r="F592" s="242"/>
      <c r="G592" s="242"/>
      <c r="H592" s="65"/>
      <c r="I592" s="65"/>
      <c r="J592" s="180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2:23">
      <c r="B593" s="65"/>
      <c r="C593" s="65"/>
      <c r="D593" s="65"/>
      <c r="E593" s="65"/>
      <c r="F593" s="242"/>
      <c r="G593" s="242"/>
      <c r="H593" s="65"/>
      <c r="I593" s="65"/>
      <c r="J593" s="180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2:23">
      <c r="B594" s="65"/>
      <c r="C594" s="65"/>
      <c r="D594" s="65"/>
      <c r="E594" s="65"/>
      <c r="F594" s="242"/>
      <c r="G594" s="242"/>
      <c r="H594" s="65"/>
      <c r="I594" s="65"/>
      <c r="J594" s="180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2:23">
      <c r="B595" s="65"/>
      <c r="C595" s="65"/>
      <c r="D595" s="65"/>
      <c r="E595" s="65"/>
      <c r="F595" s="242"/>
      <c r="G595" s="242"/>
      <c r="H595" s="65"/>
      <c r="I595" s="65"/>
      <c r="J595" s="180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2:23">
      <c r="B596" s="65"/>
      <c r="C596" s="65"/>
      <c r="D596" s="65"/>
      <c r="E596" s="65"/>
      <c r="F596" s="242"/>
      <c r="G596" s="242"/>
      <c r="H596" s="65"/>
      <c r="I596" s="65"/>
      <c r="J596" s="180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2:23">
      <c r="B597" s="65"/>
      <c r="C597" s="65"/>
      <c r="D597" s="65"/>
      <c r="E597" s="65"/>
      <c r="F597" s="242"/>
      <c r="G597" s="242"/>
      <c r="H597" s="65"/>
      <c r="I597" s="65"/>
      <c r="J597" s="180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2:23">
      <c r="B598" s="65"/>
      <c r="C598" s="65"/>
      <c r="D598" s="65"/>
      <c r="E598" s="65"/>
      <c r="F598" s="242"/>
      <c r="G598" s="242"/>
      <c r="H598" s="65"/>
      <c r="I598" s="65"/>
      <c r="J598" s="180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2:23">
      <c r="B599" s="65"/>
      <c r="C599" s="65"/>
      <c r="D599" s="65"/>
      <c r="E599" s="65"/>
      <c r="F599" s="242"/>
      <c r="G599" s="242"/>
      <c r="H599" s="65"/>
      <c r="I599" s="65"/>
      <c r="J599" s="180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2:23">
      <c r="B600" s="65"/>
      <c r="C600" s="65"/>
      <c r="D600" s="65"/>
      <c r="E600" s="65"/>
      <c r="F600" s="242"/>
      <c r="G600" s="242"/>
      <c r="H600" s="65"/>
      <c r="I600" s="65"/>
      <c r="J600" s="180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2:23">
      <c r="B601" s="65"/>
      <c r="C601" s="65"/>
      <c r="D601" s="65"/>
      <c r="E601" s="65"/>
      <c r="F601" s="242"/>
      <c r="G601" s="242"/>
      <c r="H601" s="65"/>
      <c r="I601" s="65"/>
      <c r="J601" s="180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2:23">
      <c r="B602" s="65"/>
      <c r="C602" s="65"/>
      <c r="D602" s="65"/>
      <c r="E602" s="65"/>
      <c r="F602" s="242"/>
      <c r="G602" s="242"/>
      <c r="H602" s="65"/>
      <c r="I602" s="65"/>
      <c r="J602" s="180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2:23">
      <c r="B603" s="65"/>
      <c r="C603" s="65"/>
      <c r="D603" s="65"/>
      <c r="E603" s="65"/>
      <c r="F603" s="242"/>
      <c r="G603" s="242"/>
      <c r="H603" s="65"/>
      <c r="I603" s="65"/>
      <c r="J603" s="180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2:23">
      <c r="B604" s="65"/>
      <c r="C604" s="65"/>
      <c r="D604" s="65"/>
      <c r="E604" s="65"/>
      <c r="F604" s="242"/>
      <c r="G604" s="242"/>
      <c r="H604" s="65"/>
      <c r="I604" s="65"/>
      <c r="J604" s="180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2:23">
      <c r="B605" s="65"/>
      <c r="C605" s="65"/>
      <c r="D605" s="65"/>
      <c r="E605" s="65"/>
      <c r="F605" s="242"/>
      <c r="G605" s="242"/>
      <c r="H605" s="65"/>
      <c r="I605" s="65"/>
      <c r="J605" s="180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2:23">
      <c r="B606" s="65"/>
      <c r="C606" s="65"/>
      <c r="D606" s="65"/>
      <c r="E606" s="65"/>
      <c r="F606" s="242"/>
      <c r="G606" s="242"/>
      <c r="H606" s="65"/>
      <c r="I606" s="65"/>
      <c r="J606" s="180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2:23">
      <c r="B607" s="65"/>
      <c r="C607" s="65"/>
      <c r="D607" s="65"/>
      <c r="E607" s="65"/>
      <c r="F607" s="242"/>
      <c r="G607" s="242"/>
      <c r="H607" s="65"/>
      <c r="I607" s="65"/>
      <c r="J607" s="180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2:23">
      <c r="B608" s="65"/>
      <c r="C608" s="65"/>
      <c r="D608" s="65"/>
      <c r="E608" s="65"/>
      <c r="F608" s="242"/>
      <c r="G608" s="242"/>
      <c r="H608" s="65"/>
      <c r="I608" s="65"/>
      <c r="J608" s="180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2:23">
      <c r="B609" s="65"/>
      <c r="C609" s="65"/>
      <c r="D609" s="65"/>
      <c r="E609" s="65"/>
      <c r="F609" s="242"/>
      <c r="G609" s="242"/>
      <c r="H609" s="65"/>
      <c r="I609" s="65"/>
      <c r="J609" s="180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2:23">
      <c r="B610" s="65"/>
      <c r="C610" s="65"/>
      <c r="D610" s="65"/>
      <c r="E610" s="65"/>
      <c r="F610" s="242"/>
      <c r="G610" s="242"/>
      <c r="H610" s="65"/>
      <c r="I610" s="65"/>
      <c r="J610" s="180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2:23">
      <c r="B611" s="65"/>
      <c r="C611" s="65"/>
      <c r="D611" s="65"/>
      <c r="E611" s="65"/>
      <c r="F611" s="242"/>
      <c r="G611" s="242"/>
      <c r="H611" s="65"/>
      <c r="I611" s="65"/>
      <c r="J611" s="180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2:23">
      <c r="B612" s="65"/>
      <c r="C612" s="65"/>
      <c r="D612" s="65"/>
      <c r="E612" s="65"/>
      <c r="F612" s="242"/>
      <c r="G612" s="242"/>
      <c r="H612" s="65"/>
      <c r="I612" s="65"/>
      <c r="J612" s="180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2:23">
      <c r="B613" s="65"/>
      <c r="C613" s="65"/>
      <c r="D613" s="65"/>
      <c r="E613" s="65"/>
      <c r="F613" s="242"/>
      <c r="G613" s="242"/>
      <c r="H613" s="65"/>
      <c r="I613" s="65"/>
      <c r="J613" s="180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2:23">
      <c r="B614" s="65"/>
      <c r="C614" s="65"/>
      <c r="D614" s="65"/>
      <c r="E614" s="65"/>
      <c r="F614" s="242"/>
      <c r="G614" s="242"/>
      <c r="H614" s="65"/>
      <c r="I614" s="65"/>
      <c r="J614" s="180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2:23">
      <c r="B615" s="65"/>
      <c r="C615" s="65"/>
      <c r="D615" s="65"/>
      <c r="E615" s="65"/>
      <c r="F615" s="242"/>
      <c r="G615" s="242"/>
      <c r="H615" s="65"/>
      <c r="I615" s="65"/>
      <c r="J615" s="180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2:23">
      <c r="B616" s="65"/>
      <c r="C616" s="65"/>
      <c r="D616" s="65"/>
      <c r="E616" s="65"/>
      <c r="F616" s="242"/>
      <c r="G616" s="242"/>
      <c r="H616" s="65"/>
      <c r="I616" s="65"/>
      <c r="J616" s="180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2:23">
      <c r="B617" s="65"/>
      <c r="C617" s="65"/>
      <c r="D617" s="65"/>
      <c r="E617" s="65"/>
      <c r="F617" s="242"/>
      <c r="G617" s="242"/>
      <c r="H617" s="65"/>
      <c r="I617" s="65"/>
      <c r="J617" s="180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2:23">
      <c r="B618" s="65"/>
      <c r="C618" s="65"/>
      <c r="D618" s="65"/>
      <c r="E618" s="65"/>
      <c r="F618" s="242"/>
      <c r="G618" s="242"/>
      <c r="H618" s="65"/>
      <c r="I618" s="65"/>
      <c r="J618" s="180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2:23">
      <c r="B619" s="65"/>
      <c r="C619" s="65"/>
      <c r="D619" s="65"/>
      <c r="E619" s="65"/>
      <c r="F619" s="242"/>
      <c r="G619" s="242"/>
      <c r="H619" s="65"/>
      <c r="I619" s="65"/>
      <c r="J619" s="180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2:23">
      <c r="B620" s="65"/>
      <c r="C620" s="65"/>
      <c r="D620" s="65"/>
      <c r="E620" s="65"/>
      <c r="F620" s="242"/>
      <c r="G620" s="242"/>
      <c r="H620" s="65"/>
      <c r="I620" s="65"/>
      <c r="J620" s="180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2:23">
      <c r="B621" s="65"/>
      <c r="C621" s="65"/>
      <c r="D621" s="65"/>
      <c r="E621" s="65"/>
      <c r="F621" s="242"/>
      <c r="G621" s="242"/>
      <c r="H621" s="65"/>
      <c r="I621" s="65"/>
      <c r="J621" s="180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2:23">
      <c r="B622" s="65"/>
      <c r="C622" s="65"/>
      <c r="D622" s="65"/>
      <c r="E622" s="65"/>
      <c r="F622" s="242"/>
      <c r="G622" s="242"/>
      <c r="H622" s="65"/>
      <c r="I622" s="65"/>
      <c r="J622" s="180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2:23">
      <c r="B623" s="65"/>
      <c r="C623" s="65"/>
      <c r="D623" s="65"/>
      <c r="E623" s="65"/>
      <c r="F623" s="242"/>
      <c r="G623" s="242"/>
      <c r="H623" s="65"/>
      <c r="I623" s="65"/>
      <c r="J623" s="180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2:23">
      <c r="B624" s="65"/>
      <c r="C624" s="65"/>
      <c r="D624" s="65"/>
      <c r="E624" s="65"/>
      <c r="F624" s="242"/>
      <c r="G624" s="242"/>
      <c r="H624" s="65"/>
      <c r="I624" s="65"/>
      <c r="J624" s="180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2:23">
      <c r="B625" s="65"/>
      <c r="C625" s="65"/>
      <c r="D625" s="65"/>
      <c r="E625" s="65"/>
      <c r="F625" s="242"/>
      <c r="G625" s="242"/>
      <c r="H625" s="65"/>
      <c r="I625" s="65"/>
      <c r="J625" s="180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2:23">
      <c r="B626" s="65"/>
      <c r="C626" s="65"/>
      <c r="D626" s="65"/>
      <c r="E626" s="65"/>
      <c r="F626" s="242"/>
      <c r="G626" s="242"/>
      <c r="H626" s="65"/>
      <c r="I626" s="65"/>
      <c r="J626" s="180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2:23">
      <c r="B627" s="65"/>
      <c r="C627" s="65"/>
      <c r="D627" s="65"/>
      <c r="E627" s="65"/>
      <c r="F627" s="242"/>
      <c r="G627" s="242"/>
      <c r="H627" s="65"/>
      <c r="I627" s="65"/>
      <c r="J627" s="180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2:23">
      <c r="B628" s="65"/>
      <c r="C628" s="65"/>
      <c r="D628" s="65"/>
      <c r="E628" s="65"/>
      <c r="F628" s="242"/>
      <c r="G628" s="242"/>
      <c r="H628" s="65"/>
      <c r="I628" s="65"/>
      <c r="J628" s="180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2:23">
      <c r="B629" s="65"/>
      <c r="C629" s="65"/>
      <c r="D629" s="65"/>
      <c r="E629" s="65"/>
      <c r="F629" s="242"/>
      <c r="G629" s="242"/>
      <c r="H629" s="65"/>
      <c r="I629" s="65"/>
      <c r="J629" s="180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2:23">
      <c r="B630" s="65"/>
      <c r="C630" s="65"/>
      <c r="D630" s="65"/>
      <c r="E630" s="65"/>
      <c r="F630" s="242"/>
      <c r="G630" s="242"/>
      <c r="H630" s="65"/>
      <c r="I630" s="65"/>
      <c r="J630" s="180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2:23">
      <c r="B631" s="65"/>
      <c r="C631" s="65"/>
      <c r="D631" s="65"/>
      <c r="E631" s="65"/>
      <c r="F631" s="242"/>
      <c r="G631" s="242"/>
      <c r="H631" s="65"/>
      <c r="I631" s="65"/>
      <c r="J631" s="180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2:23">
      <c r="B632" s="65"/>
      <c r="C632" s="65"/>
      <c r="D632" s="65"/>
      <c r="E632" s="65"/>
      <c r="F632" s="242"/>
      <c r="G632" s="242"/>
      <c r="H632" s="65"/>
      <c r="I632" s="65"/>
      <c r="J632" s="180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2:23">
      <c r="B633" s="65"/>
      <c r="C633" s="65"/>
      <c r="D633" s="65"/>
      <c r="E633" s="65"/>
      <c r="F633" s="242"/>
      <c r="G633" s="242"/>
      <c r="H633" s="65"/>
      <c r="I633" s="65"/>
      <c r="J633" s="180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2:23">
      <c r="B634" s="65"/>
      <c r="C634" s="65"/>
      <c r="D634" s="65"/>
      <c r="E634" s="65"/>
      <c r="F634" s="242"/>
      <c r="G634" s="242"/>
      <c r="H634" s="65"/>
      <c r="I634" s="65"/>
      <c r="J634" s="180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2:23">
      <c r="B635" s="65"/>
      <c r="C635" s="65"/>
      <c r="D635" s="65"/>
      <c r="E635" s="65"/>
      <c r="F635" s="242"/>
      <c r="G635" s="242"/>
      <c r="H635" s="65"/>
      <c r="I635" s="65"/>
      <c r="J635" s="180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2:23">
      <c r="B636" s="65"/>
      <c r="C636" s="65"/>
      <c r="D636" s="65"/>
      <c r="E636" s="65"/>
      <c r="F636" s="242"/>
      <c r="G636" s="242"/>
      <c r="H636" s="65"/>
      <c r="I636" s="65"/>
      <c r="J636" s="180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2:23">
      <c r="B637" s="65"/>
      <c r="C637" s="65"/>
      <c r="D637" s="65"/>
      <c r="E637" s="65"/>
      <c r="F637" s="242"/>
      <c r="G637" s="242"/>
      <c r="H637" s="65"/>
      <c r="I637" s="65"/>
      <c r="J637" s="180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2:23">
      <c r="B638" s="65"/>
      <c r="C638" s="65"/>
      <c r="D638" s="65"/>
      <c r="E638" s="65"/>
      <c r="F638" s="242"/>
      <c r="G638" s="242"/>
      <c r="H638" s="65"/>
      <c r="I638" s="65"/>
      <c r="J638" s="180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2:23">
      <c r="B639" s="65"/>
      <c r="C639" s="65"/>
      <c r="D639" s="65"/>
      <c r="E639" s="65"/>
      <c r="F639" s="242"/>
      <c r="G639" s="242"/>
      <c r="H639" s="65"/>
      <c r="I639" s="65"/>
      <c r="J639" s="180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2:23">
      <c r="B640" s="65"/>
      <c r="C640" s="65"/>
      <c r="D640" s="65"/>
      <c r="E640" s="65"/>
      <c r="F640" s="242"/>
      <c r="G640" s="242"/>
      <c r="H640" s="65"/>
      <c r="I640" s="65"/>
      <c r="J640" s="180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2:23">
      <c r="B641" s="65"/>
      <c r="C641" s="65"/>
      <c r="D641" s="65"/>
      <c r="E641" s="65"/>
      <c r="F641" s="242"/>
      <c r="G641" s="242"/>
      <c r="H641" s="65"/>
      <c r="I641" s="65"/>
      <c r="J641" s="180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2:23">
      <c r="B642" s="65"/>
      <c r="C642" s="65"/>
      <c r="D642" s="65"/>
      <c r="E642" s="65"/>
      <c r="F642" s="242"/>
      <c r="G642" s="242"/>
      <c r="H642" s="65"/>
      <c r="I642" s="65"/>
      <c r="J642" s="180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2:23">
      <c r="B643" s="65"/>
      <c r="C643" s="65"/>
      <c r="D643" s="65"/>
      <c r="E643" s="65"/>
      <c r="F643" s="242"/>
      <c r="G643" s="242"/>
      <c r="H643" s="65"/>
      <c r="I643" s="65"/>
      <c r="J643" s="180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2:23">
      <c r="B644" s="65"/>
      <c r="C644" s="65"/>
      <c r="D644" s="65"/>
      <c r="E644" s="65"/>
      <c r="F644" s="242"/>
      <c r="G644" s="242"/>
      <c r="H644" s="65"/>
      <c r="I644" s="65"/>
      <c r="J644" s="180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2:23">
      <c r="B645" s="65"/>
      <c r="C645" s="65"/>
      <c r="D645" s="65"/>
      <c r="E645" s="65"/>
      <c r="F645" s="242"/>
      <c r="G645" s="242"/>
      <c r="H645" s="65"/>
      <c r="I645" s="65"/>
      <c r="J645" s="180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2:23">
      <c r="B646" s="65"/>
      <c r="C646" s="65"/>
      <c r="D646" s="65"/>
      <c r="E646" s="65"/>
      <c r="F646" s="242"/>
      <c r="G646" s="242"/>
      <c r="H646" s="65"/>
      <c r="I646" s="65"/>
      <c r="J646" s="180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2:23">
      <c r="B647" s="65"/>
      <c r="C647" s="65"/>
      <c r="D647" s="65"/>
      <c r="E647" s="65"/>
      <c r="F647" s="242"/>
      <c r="G647" s="242"/>
      <c r="H647" s="65"/>
      <c r="I647" s="65"/>
      <c r="J647" s="180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2:23">
      <c r="B648" s="65"/>
      <c r="C648" s="65"/>
      <c r="D648" s="65"/>
      <c r="E648" s="65"/>
      <c r="F648" s="242"/>
      <c r="G648" s="242"/>
      <c r="H648" s="65"/>
      <c r="I648" s="65"/>
      <c r="J648" s="180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2:23">
      <c r="B649" s="65"/>
      <c r="C649" s="65"/>
      <c r="D649" s="65"/>
      <c r="E649" s="65"/>
      <c r="F649" s="242"/>
      <c r="G649" s="242"/>
      <c r="H649" s="65"/>
      <c r="I649" s="65"/>
      <c r="J649" s="180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2:23">
      <c r="B650" s="65"/>
      <c r="C650" s="65"/>
      <c r="D650" s="65"/>
      <c r="E650" s="65"/>
      <c r="F650" s="242"/>
      <c r="G650" s="242"/>
      <c r="H650" s="65"/>
      <c r="I650" s="65"/>
      <c r="J650" s="180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2:23">
      <c r="B651" s="65"/>
      <c r="C651" s="65"/>
      <c r="D651" s="65"/>
      <c r="E651" s="65"/>
      <c r="F651" s="242"/>
      <c r="G651" s="242"/>
      <c r="H651" s="65"/>
      <c r="I651" s="65"/>
      <c r="J651" s="180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2:23">
      <c r="B652" s="65"/>
      <c r="C652" s="65"/>
      <c r="D652" s="65"/>
      <c r="E652" s="65"/>
      <c r="F652" s="242"/>
      <c r="G652" s="242"/>
      <c r="H652" s="65"/>
      <c r="I652" s="65"/>
      <c r="J652" s="180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2:23">
      <c r="B653" s="65"/>
      <c r="C653" s="65"/>
      <c r="D653" s="65"/>
      <c r="E653" s="65"/>
      <c r="F653" s="242"/>
      <c r="G653" s="242"/>
      <c r="H653" s="65"/>
      <c r="I653" s="65"/>
      <c r="J653" s="180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2:23">
      <c r="B654" s="65"/>
      <c r="C654" s="65"/>
      <c r="D654" s="65"/>
      <c r="E654" s="65"/>
      <c r="F654" s="242"/>
      <c r="G654" s="242"/>
      <c r="H654" s="65"/>
      <c r="I654" s="65"/>
      <c r="J654" s="180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2:23">
      <c r="B655" s="65"/>
      <c r="C655" s="65"/>
      <c r="D655" s="65"/>
      <c r="E655" s="65"/>
      <c r="F655" s="242"/>
      <c r="G655" s="242"/>
      <c r="H655" s="65"/>
      <c r="I655" s="65"/>
      <c r="J655" s="180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2:23">
      <c r="B656" s="65"/>
      <c r="C656" s="65"/>
      <c r="D656" s="65"/>
      <c r="E656" s="65"/>
      <c r="F656" s="242"/>
      <c r="G656" s="242"/>
      <c r="H656" s="65"/>
      <c r="I656" s="65"/>
      <c r="J656" s="180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2:23">
      <c r="B657" s="65"/>
      <c r="C657" s="65"/>
      <c r="D657" s="65"/>
      <c r="E657" s="65"/>
      <c r="F657" s="242"/>
      <c r="G657" s="242"/>
      <c r="H657" s="65"/>
      <c r="I657" s="65"/>
      <c r="J657" s="180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2:23">
      <c r="B658" s="65"/>
      <c r="C658" s="65"/>
      <c r="D658" s="65"/>
      <c r="E658" s="65"/>
      <c r="F658" s="242"/>
      <c r="G658" s="242"/>
      <c r="H658" s="65"/>
      <c r="I658" s="65"/>
      <c r="J658" s="180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2:23">
      <c r="B659" s="65"/>
      <c r="C659" s="65"/>
      <c r="D659" s="65"/>
      <c r="E659" s="65"/>
      <c r="F659" s="242"/>
      <c r="G659" s="242"/>
      <c r="H659" s="65"/>
      <c r="I659" s="65"/>
      <c r="J659" s="180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2:23">
      <c r="B660" s="65"/>
      <c r="C660" s="65"/>
      <c r="D660" s="65"/>
      <c r="E660" s="65"/>
      <c r="F660" s="242"/>
      <c r="G660" s="242"/>
      <c r="H660" s="65"/>
      <c r="I660" s="65"/>
      <c r="J660" s="180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2:23">
      <c r="B661" s="65"/>
      <c r="C661" s="65"/>
      <c r="D661" s="65"/>
      <c r="E661" s="65"/>
      <c r="F661" s="242"/>
      <c r="G661" s="242"/>
      <c r="H661" s="65"/>
      <c r="I661" s="65"/>
      <c r="J661" s="180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2:23">
      <c r="B662" s="65"/>
      <c r="C662" s="65"/>
      <c r="D662" s="65"/>
      <c r="E662" s="65"/>
      <c r="F662" s="242"/>
      <c r="G662" s="242"/>
      <c r="H662" s="65"/>
      <c r="I662" s="65"/>
      <c r="J662" s="180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2:23">
      <c r="B663" s="65"/>
      <c r="C663" s="65"/>
      <c r="D663" s="65"/>
      <c r="E663" s="65"/>
      <c r="F663" s="242"/>
      <c r="G663" s="242"/>
      <c r="H663" s="65"/>
      <c r="I663" s="65"/>
      <c r="J663" s="180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2:23">
      <c r="B664" s="65"/>
      <c r="C664" s="65"/>
      <c r="D664" s="65"/>
      <c r="E664" s="65"/>
      <c r="F664" s="242"/>
      <c r="G664" s="242"/>
      <c r="H664" s="65"/>
      <c r="I664" s="65"/>
      <c r="J664" s="180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2:23">
      <c r="B665" s="65"/>
      <c r="C665" s="65"/>
      <c r="D665" s="65"/>
      <c r="E665" s="65"/>
      <c r="F665" s="242"/>
      <c r="G665" s="242"/>
      <c r="H665" s="65"/>
      <c r="I665" s="65"/>
      <c r="J665" s="180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2:23">
      <c r="B666" s="65"/>
      <c r="C666" s="65"/>
      <c r="D666" s="65"/>
      <c r="E666" s="65"/>
      <c r="F666" s="242"/>
      <c r="G666" s="242"/>
      <c r="H666" s="65"/>
      <c r="I666" s="65"/>
      <c r="J666" s="180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2:23">
      <c r="B667" s="65"/>
      <c r="C667" s="65"/>
      <c r="D667" s="65"/>
      <c r="E667" s="65"/>
      <c r="F667" s="242"/>
      <c r="G667" s="242"/>
      <c r="H667" s="65"/>
      <c r="I667" s="65"/>
      <c r="J667" s="180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2:23">
      <c r="B668" s="65"/>
      <c r="C668" s="65"/>
      <c r="D668" s="65"/>
      <c r="E668" s="65"/>
      <c r="F668" s="242"/>
      <c r="G668" s="242"/>
      <c r="H668" s="65"/>
      <c r="I668" s="65"/>
      <c r="J668" s="180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2:23">
      <c r="B669" s="65"/>
      <c r="C669" s="65"/>
      <c r="D669" s="65"/>
      <c r="E669" s="65"/>
      <c r="F669" s="242"/>
      <c r="G669" s="242"/>
      <c r="H669" s="65"/>
      <c r="I669" s="65"/>
      <c r="J669" s="180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2:23">
      <c r="B670" s="65"/>
      <c r="C670" s="65"/>
      <c r="D670" s="65"/>
      <c r="E670" s="65"/>
      <c r="F670" s="242"/>
      <c r="G670" s="242"/>
      <c r="H670" s="65"/>
      <c r="I670" s="65"/>
      <c r="J670" s="180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2:23">
      <c r="B671" s="65"/>
      <c r="C671" s="65"/>
      <c r="D671" s="65"/>
      <c r="E671" s="65"/>
      <c r="F671" s="242"/>
      <c r="G671" s="242"/>
      <c r="H671" s="65"/>
      <c r="I671" s="65"/>
      <c r="J671" s="180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2:23">
      <c r="B672" s="65"/>
      <c r="C672" s="65"/>
      <c r="D672" s="65"/>
      <c r="E672" s="65"/>
      <c r="F672" s="242"/>
      <c r="G672" s="242"/>
      <c r="H672" s="65"/>
      <c r="I672" s="65"/>
      <c r="J672" s="180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2:23">
      <c r="B673" s="65"/>
      <c r="C673" s="65"/>
      <c r="D673" s="65"/>
      <c r="E673" s="65"/>
      <c r="F673" s="242"/>
      <c r="G673" s="242"/>
      <c r="H673" s="65"/>
      <c r="I673" s="65"/>
      <c r="J673" s="180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2:23">
      <c r="B674" s="65"/>
      <c r="C674" s="65"/>
      <c r="D674" s="65"/>
      <c r="E674" s="65"/>
      <c r="F674" s="242"/>
      <c r="G674" s="242"/>
      <c r="H674" s="65"/>
      <c r="I674" s="65"/>
      <c r="J674" s="180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2:23">
      <c r="B675" s="65"/>
      <c r="C675" s="65"/>
      <c r="D675" s="65"/>
      <c r="E675" s="65"/>
      <c r="F675" s="242"/>
      <c r="G675" s="242"/>
      <c r="H675" s="65"/>
      <c r="I675" s="65"/>
      <c r="J675" s="180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2:23">
      <c r="B676" s="65"/>
      <c r="C676" s="65"/>
      <c r="D676" s="65"/>
      <c r="E676" s="65"/>
      <c r="F676" s="242"/>
      <c r="G676" s="242"/>
      <c r="H676" s="65"/>
      <c r="I676" s="65"/>
      <c r="J676" s="180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2:23">
      <c r="B677" s="65"/>
      <c r="C677" s="65"/>
      <c r="D677" s="65"/>
      <c r="E677" s="65"/>
      <c r="F677" s="242"/>
      <c r="G677" s="242"/>
      <c r="H677" s="65"/>
      <c r="I677" s="65"/>
      <c r="J677" s="180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2:23">
      <c r="B678" s="65"/>
      <c r="C678" s="65"/>
      <c r="D678" s="65"/>
      <c r="E678" s="65"/>
      <c r="F678" s="242"/>
      <c r="G678" s="242"/>
      <c r="H678" s="65"/>
      <c r="I678" s="65"/>
      <c r="J678" s="180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2:23">
      <c r="B679" s="65"/>
      <c r="C679" s="65"/>
      <c r="D679" s="65"/>
      <c r="E679" s="65"/>
      <c r="F679" s="242"/>
      <c r="G679" s="242"/>
      <c r="H679" s="65"/>
      <c r="I679" s="65"/>
      <c r="J679" s="180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2:23">
      <c r="B680" s="65"/>
      <c r="C680" s="65"/>
      <c r="D680" s="65"/>
      <c r="E680" s="65"/>
      <c r="F680" s="242"/>
      <c r="G680" s="242"/>
      <c r="H680" s="65"/>
      <c r="I680" s="65"/>
      <c r="J680" s="180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2:23">
      <c r="B681" s="65"/>
      <c r="C681" s="65"/>
      <c r="D681" s="65"/>
      <c r="E681" s="65"/>
      <c r="F681" s="242"/>
      <c r="G681" s="242"/>
      <c r="H681" s="65"/>
      <c r="I681" s="65"/>
      <c r="J681" s="180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2:23">
      <c r="B682" s="65"/>
      <c r="C682" s="65"/>
      <c r="D682" s="65"/>
      <c r="E682" s="65"/>
      <c r="F682" s="242"/>
      <c r="G682" s="242"/>
      <c r="H682" s="65"/>
      <c r="I682" s="65"/>
      <c r="J682" s="180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2:23">
      <c r="B683" s="65"/>
      <c r="C683" s="65"/>
      <c r="D683" s="65"/>
      <c r="E683" s="65"/>
      <c r="F683" s="242"/>
      <c r="G683" s="242"/>
      <c r="H683" s="65"/>
      <c r="I683" s="65"/>
      <c r="J683" s="180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2:23">
      <c r="B684" s="65"/>
      <c r="C684" s="65"/>
      <c r="D684" s="65"/>
      <c r="E684" s="65"/>
      <c r="F684" s="242"/>
      <c r="G684" s="242"/>
      <c r="H684" s="65"/>
      <c r="I684" s="65"/>
      <c r="J684" s="180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2:23">
      <c r="B685" s="65"/>
      <c r="C685" s="65"/>
      <c r="D685" s="65"/>
      <c r="E685" s="65"/>
      <c r="F685" s="242"/>
      <c r="G685" s="242"/>
      <c r="H685" s="65"/>
      <c r="I685" s="65"/>
      <c r="J685" s="180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2:23">
      <c r="B686" s="65"/>
      <c r="C686" s="65"/>
      <c r="D686" s="65"/>
      <c r="E686" s="65"/>
      <c r="F686" s="242"/>
      <c r="G686" s="242"/>
      <c r="H686" s="65"/>
      <c r="I686" s="65"/>
      <c r="J686" s="180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2:23">
      <c r="B687" s="65"/>
      <c r="C687" s="65"/>
      <c r="D687" s="65"/>
      <c r="E687" s="65"/>
      <c r="F687" s="242"/>
      <c r="G687" s="242"/>
      <c r="H687" s="65"/>
      <c r="I687" s="65"/>
      <c r="J687" s="180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2:23">
      <c r="B688" s="65"/>
      <c r="C688" s="65"/>
      <c r="D688" s="65"/>
      <c r="E688" s="65"/>
      <c r="F688" s="242"/>
      <c r="G688" s="242"/>
      <c r="H688" s="65"/>
      <c r="I688" s="65"/>
      <c r="J688" s="180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2:23">
      <c r="B689" s="65"/>
      <c r="C689" s="65"/>
      <c r="D689" s="65"/>
      <c r="E689" s="65"/>
      <c r="F689" s="242"/>
      <c r="G689" s="242"/>
      <c r="H689" s="65"/>
      <c r="I689" s="65"/>
      <c r="J689" s="180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2:23">
      <c r="B690" s="65"/>
      <c r="C690" s="65"/>
      <c r="D690" s="65"/>
      <c r="E690" s="65"/>
      <c r="F690" s="242"/>
      <c r="G690" s="242"/>
      <c r="H690" s="65"/>
      <c r="I690" s="65"/>
      <c r="J690" s="180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2:23">
      <c r="B691" s="65"/>
      <c r="C691" s="65"/>
      <c r="D691" s="65"/>
      <c r="E691" s="65"/>
      <c r="F691" s="242"/>
      <c r="G691" s="242"/>
      <c r="H691" s="65"/>
      <c r="I691" s="65"/>
      <c r="J691" s="180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2:23">
      <c r="B692" s="65"/>
      <c r="C692" s="65"/>
      <c r="D692" s="65"/>
      <c r="E692" s="65"/>
      <c r="F692" s="242"/>
      <c r="G692" s="242"/>
      <c r="H692" s="65"/>
      <c r="I692" s="65"/>
      <c r="J692" s="180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2:23">
      <c r="B693" s="65"/>
      <c r="C693" s="65"/>
      <c r="D693" s="65"/>
      <c r="E693" s="65"/>
      <c r="F693" s="242"/>
      <c r="G693" s="242"/>
      <c r="H693" s="65"/>
      <c r="I693" s="65"/>
      <c r="J693" s="180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2:23">
      <c r="B694" s="65"/>
      <c r="C694" s="65"/>
      <c r="D694" s="65"/>
      <c r="E694" s="65"/>
      <c r="F694" s="242"/>
      <c r="G694" s="242"/>
      <c r="H694" s="65"/>
      <c r="I694" s="65"/>
      <c r="J694" s="180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2:23">
      <c r="B695" s="65"/>
      <c r="C695" s="65"/>
      <c r="D695" s="65"/>
      <c r="E695" s="65"/>
      <c r="F695" s="242"/>
      <c r="G695" s="242"/>
      <c r="H695" s="65"/>
      <c r="I695" s="65"/>
      <c r="J695" s="180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2:23">
      <c r="B696" s="65"/>
      <c r="C696" s="65"/>
      <c r="D696" s="65"/>
      <c r="E696" s="65"/>
      <c r="F696" s="242"/>
      <c r="G696" s="242"/>
      <c r="H696" s="65"/>
      <c r="I696" s="65"/>
      <c r="J696" s="180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2:23">
      <c r="B697" s="65"/>
      <c r="C697" s="65"/>
      <c r="D697" s="65"/>
      <c r="E697" s="65"/>
      <c r="F697" s="242"/>
      <c r="G697" s="242"/>
      <c r="H697" s="65"/>
      <c r="I697" s="65"/>
      <c r="J697" s="180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2:23">
      <c r="B698" s="65"/>
      <c r="C698" s="65"/>
      <c r="D698" s="65"/>
      <c r="E698" s="65"/>
      <c r="F698" s="242"/>
      <c r="G698" s="242"/>
      <c r="H698" s="65"/>
      <c r="I698" s="65"/>
      <c r="J698" s="180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2:23">
      <c r="B699" s="65"/>
      <c r="C699" s="65"/>
      <c r="D699" s="65"/>
      <c r="E699" s="65"/>
      <c r="F699" s="242"/>
      <c r="G699" s="242"/>
      <c r="H699" s="65"/>
      <c r="I699" s="65"/>
      <c r="J699" s="180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2:23">
      <c r="B700" s="65"/>
      <c r="C700" s="65"/>
      <c r="D700" s="65"/>
      <c r="E700" s="65"/>
      <c r="F700" s="242"/>
      <c r="G700" s="242"/>
      <c r="H700" s="65"/>
      <c r="I700" s="65"/>
      <c r="J700" s="180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2:23">
      <c r="B701" s="65"/>
      <c r="C701" s="65"/>
      <c r="D701" s="65"/>
      <c r="E701" s="65"/>
      <c r="F701" s="242"/>
      <c r="G701" s="242"/>
      <c r="H701" s="65"/>
      <c r="I701" s="65"/>
      <c r="J701" s="180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2:23">
      <c r="B702" s="65"/>
      <c r="C702" s="65"/>
      <c r="D702" s="65"/>
      <c r="E702" s="65"/>
      <c r="F702" s="242"/>
      <c r="G702" s="242"/>
      <c r="H702" s="65"/>
      <c r="I702" s="65"/>
      <c r="J702" s="180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2:23">
      <c r="B703" s="65"/>
      <c r="C703" s="65"/>
      <c r="D703" s="65"/>
      <c r="E703" s="65"/>
      <c r="F703" s="242"/>
      <c r="G703" s="242"/>
      <c r="H703" s="65"/>
      <c r="I703" s="65"/>
      <c r="J703" s="180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2:23">
      <c r="B704" s="65"/>
      <c r="C704" s="65"/>
      <c r="D704" s="65"/>
      <c r="E704" s="65"/>
      <c r="F704" s="242"/>
      <c r="G704" s="242"/>
      <c r="H704" s="65"/>
      <c r="I704" s="65"/>
      <c r="J704" s="180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2:23">
      <c r="B705" s="65"/>
      <c r="C705" s="65"/>
      <c r="D705" s="65"/>
      <c r="E705" s="65"/>
      <c r="F705" s="242"/>
      <c r="G705" s="242"/>
      <c r="H705" s="65"/>
      <c r="I705" s="65"/>
      <c r="J705" s="180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2:23">
      <c r="B706" s="65"/>
      <c r="C706" s="65"/>
      <c r="D706" s="65"/>
      <c r="E706" s="65"/>
      <c r="F706" s="242"/>
      <c r="G706" s="242"/>
      <c r="H706" s="65"/>
      <c r="I706" s="65"/>
      <c r="J706" s="180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2:23">
      <c r="B707" s="65"/>
      <c r="C707" s="65"/>
      <c r="D707" s="65"/>
      <c r="E707" s="65"/>
      <c r="F707" s="242"/>
      <c r="G707" s="242"/>
      <c r="H707" s="65"/>
      <c r="I707" s="65"/>
      <c r="J707" s="180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2:23">
      <c r="B708" s="65"/>
      <c r="C708" s="65"/>
      <c r="D708" s="65"/>
      <c r="E708" s="65"/>
      <c r="F708" s="242"/>
      <c r="G708" s="242"/>
      <c r="H708" s="65"/>
      <c r="I708" s="65"/>
      <c r="J708" s="180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2:23">
      <c r="B709" s="65"/>
      <c r="C709" s="65"/>
      <c r="D709" s="65"/>
      <c r="E709" s="65"/>
      <c r="F709" s="242"/>
      <c r="G709" s="242"/>
      <c r="H709" s="65"/>
      <c r="I709" s="65"/>
      <c r="J709" s="180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2:23">
      <c r="B710" s="65"/>
      <c r="C710" s="65"/>
      <c r="D710" s="65"/>
      <c r="E710" s="65"/>
      <c r="F710" s="242"/>
      <c r="G710" s="242"/>
      <c r="H710" s="65"/>
      <c r="I710" s="65"/>
      <c r="J710" s="180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2:23">
      <c r="B711" s="65"/>
      <c r="C711" s="65"/>
      <c r="D711" s="65"/>
      <c r="E711" s="65"/>
      <c r="F711" s="242"/>
      <c r="G711" s="242"/>
      <c r="H711" s="65"/>
      <c r="I711" s="65"/>
      <c r="J711" s="180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2:23">
      <c r="B712" s="65"/>
      <c r="C712" s="65"/>
      <c r="D712" s="65"/>
      <c r="E712" s="65"/>
      <c r="F712" s="242"/>
      <c r="G712" s="242"/>
      <c r="H712" s="65"/>
      <c r="I712" s="65"/>
      <c r="J712" s="180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2:23">
      <c r="B713" s="65"/>
      <c r="C713" s="65"/>
      <c r="D713" s="65"/>
      <c r="E713" s="65"/>
      <c r="F713" s="242"/>
      <c r="G713" s="242"/>
      <c r="H713" s="65"/>
      <c r="I713" s="65"/>
      <c r="J713" s="180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2:23">
      <c r="B714" s="65"/>
      <c r="C714" s="65"/>
      <c r="D714" s="65"/>
      <c r="E714" s="65"/>
      <c r="F714" s="242"/>
      <c r="G714" s="242"/>
      <c r="H714" s="65"/>
      <c r="I714" s="65"/>
      <c r="J714" s="180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2:23">
      <c r="B715" s="65"/>
      <c r="C715" s="65"/>
      <c r="D715" s="65"/>
      <c r="E715" s="65"/>
      <c r="F715" s="242"/>
      <c r="G715" s="242"/>
      <c r="H715" s="65"/>
      <c r="I715" s="65"/>
      <c r="J715" s="180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2:23">
      <c r="B716" s="65"/>
      <c r="C716" s="65"/>
      <c r="D716" s="65"/>
      <c r="E716" s="65"/>
      <c r="F716" s="242"/>
      <c r="G716" s="242"/>
      <c r="H716" s="65"/>
      <c r="I716" s="65"/>
      <c r="J716" s="180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2:23">
      <c r="B717" s="65"/>
      <c r="C717" s="65"/>
      <c r="D717" s="65"/>
      <c r="E717" s="65"/>
      <c r="F717" s="242"/>
      <c r="G717" s="242"/>
      <c r="H717" s="65"/>
      <c r="I717" s="65"/>
      <c r="J717" s="180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2:23">
      <c r="B718" s="65"/>
      <c r="C718" s="65"/>
      <c r="D718" s="65"/>
      <c r="E718" s="65"/>
      <c r="F718" s="242"/>
      <c r="G718" s="242"/>
      <c r="H718" s="65"/>
      <c r="I718" s="65"/>
      <c r="J718" s="180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2:23">
      <c r="B719" s="65"/>
      <c r="C719" s="65"/>
      <c r="D719" s="65"/>
      <c r="E719" s="65"/>
      <c r="F719" s="242"/>
      <c r="G719" s="242"/>
      <c r="H719" s="65"/>
      <c r="I719" s="65"/>
      <c r="J719" s="180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2:23">
      <c r="B720" s="65"/>
      <c r="C720" s="65"/>
      <c r="D720" s="65"/>
      <c r="E720" s="65"/>
      <c r="F720" s="242"/>
      <c r="G720" s="242"/>
      <c r="H720" s="65"/>
      <c r="I720" s="65"/>
      <c r="J720" s="180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2:23">
      <c r="B721" s="65"/>
      <c r="C721" s="65"/>
      <c r="D721" s="65"/>
      <c r="E721" s="65"/>
      <c r="F721" s="242"/>
      <c r="G721" s="242"/>
      <c r="H721" s="65"/>
      <c r="I721" s="65"/>
      <c r="J721" s="180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2:23">
      <c r="B722" s="65"/>
      <c r="C722" s="65"/>
      <c r="D722" s="65"/>
      <c r="E722" s="65"/>
      <c r="F722" s="242"/>
      <c r="G722" s="242"/>
      <c r="H722" s="65"/>
      <c r="I722" s="65"/>
      <c r="J722" s="180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2:23">
      <c r="B723" s="65"/>
      <c r="C723" s="65"/>
      <c r="D723" s="65"/>
      <c r="E723" s="65"/>
      <c r="F723" s="242"/>
      <c r="G723" s="242"/>
      <c r="H723" s="65"/>
      <c r="I723" s="65"/>
      <c r="J723" s="180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2:23">
      <c r="B724" s="65"/>
      <c r="C724" s="65"/>
      <c r="D724" s="65"/>
      <c r="E724" s="65"/>
      <c r="F724" s="242"/>
      <c r="G724" s="242"/>
      <c r="H724" s="65"/>
      <c r="I724" s="65"/>
      <c r="J724" s="180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2:23">
      <c r="B725" s="65"/>
      <c r="C725" s="65"/>
      <c r="D725" s="65"/>
      <c r="E725" s="65"/>
      <c r="F725" s="242"/>
      <c r="G725" s="242"/>
      <c r="H725" s="65"/>
      <c r="I725" s="65"/>
      <c r="J725" s="180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2:23">
      <c r="B726" s="65"/>
      <c r="C726" s="65"/>
      <c r="D726" s="65"/>
      <c r="E726" s="65"/>
      <c r="F726" s="242"/>
      <c r="G726" s="242"/>
      <c r="H726" s="65"/>
      <c r="I726" s="65"/>
      <c r="J726" s="180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2:23">
      <c r="B727" s="65"/>
      <c r="C727" s="65"/>
      <c r="D727" s="65"/>
      <c r="E727" s="65"/>
      <c r="F727" s="242"/>
      <c r="G727" s="242"/>
      <c r="H727" s="65"/>
      <c r="I727" s="65"/>
      <c r="J727" s="180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2:23">
      <c r="B728" s="65"/>
      <c r="C728" s="65"/>
      <c r="D728" s="65"/>
      <c r="E728" s="65"/>
      <c r="F728" s="242"/>
      <c r="G728" s="242"/>
      <c r="H728" s="65"/>
      <c r="I728" s="65"/>
      <c r="J728" s="180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2:23">
      <c r="B729" s="65"/>
      <c r="C729" s="65"/>
      <c r="D729" s="65"/>
      <c r="E729" s="65"/>
      <c r="F729" s="242"/>
      <c r="G729" s="242"/>
      <c r="H729" s="65"/>
      <c r="I729" s="65"/>
      <c r="J729" s="180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2:23">
      <c r="B730" s="65"/>
      <c r="C730" s="65"/>
      <c r="D730" s="65"/>
      <c r="E730" s="65"/>
      <c r="F730" s="242"/>
      <c r="G730" s="242"/>
      <c r="H730" s="65"/>
      <c r="I730" s="65"/>
      <c r="J730" s="180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2:23">
      <c r="B731" s="65"/>
      <c r="C731" s="65"/>
      <c r="D731" s="65"/>
      <c r="E731" s="65"/>
      <c r="F731" s="242"/>
      <c r="G731" s="242"/>
      <c r="H731" s="65"/>
      <c r="I731" s="65"/>
      <c r="J731" s="180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2:23">
      <c r="B732" s="65"/>
      <c r="C732" s="65"/>
      <c r="D732" s="65"/>
      <c r="E732" s="65"/>
      <c r="F732" s="242"/>
      <c r="G732" s="242"/>
      <c r="H732" s="65"/>
      <c r="I732" s="65"/>
      <c r="J732" s="180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2:23">
      <c r="B733" s="65"/>
      <c r="C733" s="65"/>
      <c r="D733" s="65"/>
      <c r="E733" s="65"/>
      <c r="F733" s="242"/>
      <c r="G733" s="242"/>
      <c r="H733" s="65"/>
      <c r="I733" s="65"/>
      <c r="J733" s="180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2:23">
      <c r="B734" s="65"/>
      <c r="C734" s="65"/>
      <c r="D734" s="65"/>
      <c r="E734" s="65"/>
      <c r="F734" s="242"/>
      <c r="G734" s="242"/>
      <c r="H734" s="65"/>
      <c r="I734" s="65"/>
      <c r="J734" s="180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2:23">
      <c r="B735" s="65"/>
      <c r="C735" s="65"/>
      <c r="D735" s="65"/>
      <c r="E735" s="65"/>
      <c r="F735" s="242"/>
      <c r="G735" s="242"/>
      <c r="H735" s="65"/>
      <c r="I735" s="65"/>
      <c r="J735" s="180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2:23">
      <c r="B736" s="65"/>
      <c r="C736" s="65"/>
      <c r="D736" s="65"/>
      <c r="E736" s="65"/>
      <c r="F736" s="242"/>
      <c r="G736" s="242"/>
      <c r="H736" s="65"/>
      <c r="I736" s="65"/>
      <c r="J736" s="180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2:23">
      <c r="B737" s="65"/>
      <c r="C737" s="65"/>
      <c r="D737" s="65"/>
      <c r="E737" s="65"/>
      <c r="F737" s="242"/>
      <c r="G737" s="242"/>
      <c r="H737" s="65"/>
      <c r="I737" s="65"/>
      <c r="J737" s="180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2:23">
      <c r="B738" s="65"/>
      <c r="C738" s="65"/>
      <c r="D738" s="65"/>
      <c r="E738" s="65"/>
      <c r="F738" s="242"/>
      <c r="G738" s="242"/>
      <c r="H738" s="65"/>
      <c r="I738" s="65"/>
      <c r="J738" s="180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2:23">
      <c r="B739" s="65"/>
      <c r="C739" s="65"/>
      <c r="D739" s="65"/>
      <c r="E739" s="65"/>
      <c r="F739" s="242"/>
      <c r="G739" s="242"/>
      <c r="H739" s="65"/>
      <c r="I739" s="65"/>
      <c r="J739" s="180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2:23">
      <c r="B740" s="65"/>
      <c r="C740" s="65"/>
      <c r="D740" s="65"/>
      <c r="E740" s="65"/>
      <c r="F740" s="242"/>
      <c r="G740" s="242"/>
      <c r="H740" s="65"/>
      <c r="I740" s="65"/>
      <c r="J740" s="180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2:23">
      <c r="B741" s="65"/>
      <c r="C741" s="65"/>
      <c r="D741" s="65"/>
      <c r="E741" s="65"/>
      <c r="F741" s="242"/>
      <c r="G741" s="242"/>
      <c r="H741" s="65"/>
      <c r="I741" s="65"/>
      <c r="J741" s="180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2:23">
      <c r="B742" s="65"/>
      <c r="C742" s="65"/>
      <c r="D742" s="65"/>
      <c r="E742" s="65"/>
      <c r="F742" s="242"/>
      <c r="G742" s="242"/>
      <c r="H742" s="65"/>
      <c r="I742" s="65"/>
      <c r="J742" s="180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2:23">
      <c r="B743" s="65"/>
      <c r="C743" s="65"/>
      <c r="D743" s="65"/>
      <c r="E743" s="65"/>
      <c r="F743" s="242"/>
      <c r="G743" s="242"/>
      <c r="H743" s="65"/>
      <c r="I743" s="65"/>
      <c r="J743" s="180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2:23">
      <c r="B744" s="65"/>
      <c r="C744" s="65"/>
      <c r="D744" s="65"/>
      <c r="E744" s="65"/>
      <c r="F744" s="242"/>
      <c r="G744" s="242"/>
      <c r="H744" s="65"/>
      <c r="I744" s="65"/>
      <c r="J744" s="180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2:23">
      <c r="B745" s="65"/>
      <c r="C745" s="65"/>
      <c r="D745" s="65"/>
      <c r="E745" s="65"/>
      <c r="F745" s="242"/>
      <c r="G745" s="242"/>
      <c r="H745" s="65"/>
      <c r="I745" s="65"/>
      <c r="J745" s="180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2:23">
      <c r="B746" s="65"/>
      <c r="C746" s="65"/>
      <c r="D746" s="65"/>
      <c r="E746" s="65"/>
      <c r="F746" s="242"/>
      <c r="G746" s="242"/>
      <c r="H746" s="65"/>
      <c r="I746" s="65"/>
      <c r="J746" s="180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2:23">
      <c r="B747" s="65"/>
      <c r="C747" s="65"/>
      <c r="D747" s="65"/>
      <c r="E747" s="65"/>
      <c r="F747" s="242"/>
      <c r="G747" s="242"/>
      <c r="H747" s="65"/>
      <c r="I747" s="65"/>
      <c r="J747" s="180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2:23">
      <c r="B748" s="65"/>
      <c r="C748" s="65"/>
      <c r="D748" s="65"/>
      <c r="E748" s="65"/>
      <c r="F748" s="242"/>
      <c r="G748" s="242"/>
      <c r="H748" s="65"/>
      <c r="I748" s="65"/>
      <c r="J748" s="180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2:23">
      <c r="B749" s="65"/>
      <c r="C749" s="65"/>
      <c r="D749" s="65"/>
      <c r="E749" s="65"/>
      <c r="F749" s="242"/>
      <c r="G749" s="242"/>
      <c r="H749" s="65"/>
      <c r="I749" s="65"/>
      <c r="J749" s="180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2:23">
      <c r="B750" s="65"/>
      <c r="C750" s="65"/>
      <c r="D750" s="65"/>
      <c r="E750" s="65"/>
      <c r="F750" s="242"/>
      <c r="G750" s="242"/>
      <c r="H750" s="65"/>
      <c r="I750" s="65"/>
      <c r="J750" s="180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2:23">
      <c r="B751" s="65"/>
      <c r="C751" s="65"/>
      <c r="D751" s="65"/>
      <c r="E751" s="65"/>
      <c r="F751" s="242"/>
      <c r="G751" s="242"/>
      <c r="H751" s="65"/>
      <c r="I751" s="65"/>
      <c r="J751" s="180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2:23">
      <c r="B752" s="65"/>
      <c r="C752" s="65"/>
      <c r="D752" s="65"/>
      <c r="E752" s="65"/>
      <c r="F752" s="242"/>
      <c r="G752" s="242"/>
      <c r="H752" s="65"/>
      <c r="I752" s="65"/>
      <c r="J752" s="180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2:23">
      <c r="B753" s="65"/>
      <c r="C753" s="65"/>
      <c r="D753" s="65"/>
      <c r="E753" s="65"/>
      <c r="F753" s="242"/>
      <c r="G753" s="242"/>
      <c r="H753" s="65"/>
      <c r="I753" s="65"/>
      <c r="J753" s="180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2:23">
      <c r="B754" s="65"/>
      <c r="C754" s="65"/>
      <c r="D754" s="65"/>
      <c r="E754" s="65"/>
      <c r="F754" s="242"/>
      <c r="G754" s="242"/>
      <c r="H754" s="65"/>
      <c r="I754" s="65"/>
      <c r="J754" s="180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2:23">
      <c r="B755" s="65"/>
      <c r="C755" s="65"/>
      <c r="D755" s="65"/>
      <c r="E755" s="65"/>
      <c r="F755" s="242"/>
      <c r="G755" s="242"/>
      <c r="H755" s="65"/>
      <c r="I755" s="65"/>
      <c r="J755" s="180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2:23">
      <c r="B756" s="65"/>
      <c r="C756" s="65"/>
      <c r="D756" s="65"/>
      <c r="E756" s="65"/>
      <c r="F756" s="242"/>
      <c r="G756" s="242"/>
      <c r="H756" s="65"/>
      <c r="I756" s="65"/>
      <c r="J756" s="180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2:23">
      <c r="B757" s="65"/>
      <c r="C757" s="65"/>
      <c r="D757" s="65"/>
      <c r="E757" s="65"/>
      <c r="F757" s="242"/>
      <c r="G757" s="242"/>
      <c r="H757" s="65"/>
      <c r="I757" s="65"/>
      <c r="J757" s="180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2:23">
      <c r="B758" s="65"/>
      <c r="C758" s="65"/>
      <c r="D758" s="65"/>
      <c r="E758" s="65"/>
      <c r="F758" s="242"/>
      <c r="G758" s="242"/>
      <c r="H758" s="65"/>
      <c r="I758" s="65"/>
      <c r="J758" s="180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2:23">
      <c r="B759" s="65"/>
      <c r="C759" s="65"/>
      <c r="D759" s="65"/>
      <c r="E759" s="65"/>
      <c r="F759" s="242"/>
      <c r="G759" s="242"/>
      <c r="H759" s="65"/>
      <c r="I759" s="65"/>
      <c r="J759" s="180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2:23">
      <c r="B760" s="65"/>
      <c r="C760" s="65"/>
      <c r="D760" s="65"/>
      <c r="E760" s="65"/>
      <c r="F760" s="242"/>
      <c r="G760" s="242"/>
      <c r="H760" s="65"/>
      <c r="I760" s="65"/>
      <c r="J760" s="180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2:23">
      <c r="B761" s="65"/>
      <c r="C761" s="65"/>
      <c r="D761" s="65"/>
      <c r="E761" s="65"/>
      <c r="F761" s="242"/>
      <c r="G761" s="242"/>
      <c r="H761" s="65"/>
      <c r="I761" s="65"/>
      <c r="J761" s="180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2:23">
      <c r="B762" s="65"/>
      <c r="C762" s="65"/>
      <c r="D762" s="65"/>
      <c r="E762" s="65"/>
      <c r="F762" s="242"/>
      <c r="G762" s="242"/>
      <c r="H762" s="65"/>
      <c r="I762" s="65"/>
      <c r="J762" s="180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2:23">
      <c r="B763" s="65"/>
      <c r="C763" s="65"/>
      <c r="D763" s="65"/>
      <c r="E763" s="65"/>
      <c r="F763" s="242"/>
      <c r="G763" s="242"/>
      <c r="H763" s="65"/>
      <c r="I763" s="65"/>
      <c r="J763" s="180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2:23">
      <c r="B764" s="65"/>
      <c r="C764" s="65"/>
      <c r="D764" s="65"/>
      <c r="E764" s="65"/>
      <c r="F764" s="242"/>
      <c r="G764" s="242"/>
      <c r="H764" s="65"/>
      <c r="I764" s="65"/>
      <c r="J764" s="180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2:23">
      <c r="B765" s="65"/>
      <c r="C765" s="65"/>
      <c r="D765" s="65"/>
      <c r="E765" s="65"/>
      <c r="F765" s="242"/>
      <c r="G765" s="242"/>
      <c r="H765" s="65"/>
      <c r="I765" s="65"/>
      <c r="J765" s="180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2:23">
      <c r="B766" s="65"/>
      <c r="C766" s="65"/>
      <c r="D766" s="65"/>
      <c r="E766" s="65"/>
      <c r="F766" s="242"/>
      <c r="G766" s="242"/>
      <c r="H766" s="65"/>
      <c r="I766" s="65"/>
      <c r="J766" s="180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2:23">
      <c r="B767" s="65"/>
      <c r="C767" s="65"/>
      <c r="D767" s="65"/>
      <c r="E767" s="65"/>
      <c r="F767" s="242"/>
      <c r="G767" s="242"/>
      <c r="H767" s="65"/>
      <c r="I767" s="65"/>
      <c r="J767" s="180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2:23">
      <c r="B768" s="65"/>
      <c r="C768" s="65"/>
      <c r="D768" s="65"/>
      <c r="E768" s="65"/>
      <c r="F768" s="242"/>
      <c r="G768" s="242"/>
      <c r="H768" s="65"/>
      <c r="I768" s="65"/>
      <c r="J768" s="180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2:23">
      <c r="B769" s="65"/>
      <c r="C769" s="65"/>
      <c r="D769" s="65"/>
      <c r="E769" s="65"/>
      <c r="F769" s="242"/>
      <c r="G769" s="242"/>
      <c r="H769" s="65"/>
      <c r="I769" s="65"/>
      <c r="J769" s="180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2:23">
      <c r="B770" s="65"/>
      <c r="C770" s="65"/>
      <c r="D770" s="65"/>
      <c r="E770" s="65"/>
      <c r="F770" s="242"/>
      <c r="G770" s="242"/>
      <c r="H770" s="65"/>
      <c r="I770" s="65"/>
      <c r="J770" s="180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2:23">
      <c r="B771" s="65"/>
      <c r="C771" s="65"/>
      <c r="D771" s="65"/>
      <c r="E771" s="65"/>
      <c r="F771" s="242"/>
      <c r="G771" s="242"/>
      <c r="H771" s="65"/>
      <c r="I771" s="65"/>
      <c r="J771" s="180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2:23">
      <c r="B772" s="65"/>
      <c r="C772" s="65"/>
      <c r="D772" s="65"/>
      <c r="E772" s="65"/>
      <c r="F772" s="242"/>
      <c r="G772" s="242"/>
      <c r="H772" s="65"/>
      <c r="I772" s="65"/>
      <c r="J772" s="180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2:23">
      <c r="B773" s="65"/>
      <c r="C773" s="65"/>
      <c r="D773" s="65"/>
      <c r="E773" s="65"/>
      <c r="F773" s="242"/>
      <c r="G773" s="242"/>
      <c r="H773" s="65"/>
      <c r="I773" s="65"/>
      <c r="J773" s="180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2:23">
      <c r="B774" s="65"/>
      <c r="C774" s="65"/>
      <c r="D774" s="65"/>
      <c r="E774" s="65"/>
      <c r="F774" s="242"/>
      <c r="G774" s="242"/>
      <c r="H774" s="65"/>
      <c r="I774" s="65"/>
      <c r="J774" s="180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2:23">
      <c r="B775" s="65"/>
      <c r="C775" s="65"/>
      <c r="D775" s="65"/>
      <c r="E775" s="65"/>
      <c r="F775" s="242"/>
      <c r="G775" s="242"/>
      <c r="H775" s="65"/>
      <c r="I775" s="65"/>
      <c r="J775" s="180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2:23">
      <c r="B776" s="65"/>
      <c r="C776" s="65"/>
      <c r="D776" s="65"/>
      <c r="E776" s="65"/>
      <c r="F776" s="242"/>
      <c r="G776" s="242"/>
      <c r="H776" s="65"/>
      <c r="I776" s="65"/>
      <c r="J776" s="180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2:23">
      <c r="B777" s="65"/>
      <c r="C777" s="65"/>
      <c r="D777" s="65"/>
      <c r="E777" s="65"/>
      <c r="F777" s="242"/>
      <c r="G777" s="242"/>
      <c r="H777" s="65"/>
      <c r="I777" s="65"/>
      <c r="J777" s="180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2:23">
      <c r="B778" s="65"/>
      <c r="C778" s="65"/>
      <c r="D778" s="65"/>
      <c r="E778" s="65"/>
      <c r="F778" s="242"/>
      <c r="G778" s="242"/>
      <c r="H778" s="65"/>
      <c r="I778" s="65"/>
      <c r="J778" s="180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2:23">
      <c r="B779" s="65"/>
      <c r="C779" s="65"/>
      <c r="D779" s="65"/>
      <c r="E779" s="65"/>
      <c r="F779" s="242"/>
      <c r="G779" s="242"/>
      <c r="H779" s="65"/>
      <c r="I779" s="65"/>
      <c r="J779" s="180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2:23">
      <c r="B780" s="65"/>
      <c r="C780" s="65"/>
      <c r="D780" s="65"/>
      <c r="E780" s="65"/>
      <c r="F780" s="242"/>
      <c r="G780" s="242"/>
      <c r="H780" s="65"/>
      <c r="I780" s="65"/>
      <c r="J780" s="180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2:23">
      <c r="B781" s="65"/>
      <c r="C781" s="65"/>
      <c r="D781" s="65"/>
      <c r="E781" s="65"/>
      <c r="F781" s="242"/>
      <c r="G781" s="242"/>
      <c r="H781" s="65"/>
      <c r="I781" s="65"/>
      <c r="J781" s="180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2:23">
      <c r="B782" s="65"/>
      <c r="C782" s="65"/>
      <c r="D782" s="65"/>
      <c r="E782" s="65"/>
      <c r="F782" s="242"/>
      <c r="G782" s="242"/>
      <c r="H782" s="65"/>
      <c r="I782" s="65"/>
      <c r="J782" s="180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2:23">
      <c r="B783" s="65"/>
      <c r="C783" s="65"/>
      <c r="D783" s="65"/>
      <c r="E783" s="65"/>
      <c r="F783" s="242"/>
      <c r="G783" s="242"/>
      <c r="H783" s="65"/>
      <c r="I783" s="65"/>
      <c r="J783" s="180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2:23">
      <c r="B784" s="65"/>
      <c r="C784" s="65"/>
      <c r="D784" s="65"/>
      <c r="E784" s="65"/>
      <c r="F784" s="242"/>
      <c r="G784" s="242"/>
      <c r="H784" s="65"/>
      <c r="I784" s="65"/>
      <c r="J784" s="180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2:23">
      <c r="B785" s="65"/>
      <c r="C785" s="65"/>
      <c r="D785" s="65"/>
      <c r="E785" s="65"/>
      <c r="F785" s="242"/>
      <c r="G785" s="242"/>
      <c r="H785" s="65"/>
      <c r="I785" s="65"/>
      <c r="J785" s="180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2:23">
      <c r="B786" s="65"/>
      <c r="C786" s="65"/>
      <c r="D786" s="65"/>
      <c r="E786" s="65"/>
      <c r="F786" s="242"/>
      <c r="G786" s="242"/>
      <c r="H786" s="65"/>
      <c r="I786" s="65"/>
      <c r="J786" s="180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2:23">
      <c r="B787" s="65"/>
      <c r="C787" s="65"/>
      <c r="D787" s="65"/>
      <c r="E787" s="65"/>
      <c r="F787" s="242"/>
      <c r="G787" s="242"/>
      <c r="H787" s="65"/>
      <c r="I787" s="65"/>
      <c r="J787" s="180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2:23">
      <c r="B788" s="65"/>
      <c r="C788" s="65"/>
      <c r="D788" s="65"/>
      <c r="E788" s="65"/>
      <c r="F788" s="242"/>
      <c r="G788" s="242"/>
      <c r="H788" s="65"/>
      <c r="I788" s="65"/>
      <c r="J788" s="180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2:23">
      <c r="B789" s="65"/>
      <c r="C789" s="65"/>
      <c r="D789" s="65"/>
      <c r="E789" s="65"/>
      <c r="F789" s="242"/>
      <c r="G789" s="242"/>
      <c r="H789" s="65"/>
      <c r="I789" s="65"/>
      <c r="J789" s="180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2:23">
      <c r="B790" s="65"/>
      <c r="C790" s="65"/>
      <c r="D790" s="65"/>
      <c r="E790" s="65"/>
      <c r="F790" s="242"/>
      <c r="G790" s="242"/>
      <c r="H790" s="65"/>
      <c r="I790" s="65"/>
      <c r="J790" s="180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2:23">
      <c r="B791" s="65"/>
      <c r="C791" s="65"/>
      <c r="D791" s="65"/>
      <c r="E791" s="65"/>
      <c r="F791" s="242"/>
      <c r="G791" s="242"/>
      <c r="H791" s="65"/>
      <c r="I791" s="65"/>
      <c r="J791" s="180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2:23">
      <c r="B792" s="65"/>
      <c r="C792" s="65"/>
      <c r="D792" s="65"/>
      <c r="E792" s="65"/>
      <c r="F792" s="242"/>
      <c r="G792" s="242"/>
      <c r="H792" s="65"/>
      <c r="I792" s="65"/>
      <c r="J792" s="180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2:23">
      <c r="B793" s="65"/>
      <c r="C793" s="65"/>
      <c r="D793" s="65"/>
      <c r="E793" s="65"/>
      <c r="F793" s="242"/>
      <c r="G793" s="242"/>
      <c r="H793" s="65"/>
      <c r="I793" s="65"/>
      <c r="J793" s="180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2:23">
      <c r="B794" s="65"/>
      <c r="C794" s="65"/>
      <c r="D794" s="65"/>
      <c r="E794" s="65"/>
      <c r="F794" s="242"/>
      <c r="G794" s="242"/>
      <c r="H794" s="65"/>
      <c r="I794" s="65"/>
      <c r="J794" s="180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2:23">
      <c r="B795" s="65"/>
      <c r="C795" s="65"/>
      <c r="D795" s="65"/>
      <c r="E795" s="65"/>
      <c r="F795" s="242"/>
      <c r="G795" s="242"/>
      <c r="H795" s="65"/>
      <c r="I795" s="65"/>
      <c r="J795" s="180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2:23">
      <c r="B796" s="65"/>
      <c r="C796" s="65"/>
      <c r="D796" s="65"/>
      <c r="E796" s="65"/>
      <c r="F796" s="242"/>
      <c r="G796" s="242"/>
      <c r="H796" s="65"/>
      <c r="I796" s="65"/>
      <c r="J796" s="180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2:23">
      <c r="B797" s="65"/>
      <c r="C797" s="65"/>
      <c r="D797" s="65"/>
      <c r="E797" s="65"/>
      <c r="F797" s="242"/>
      <c r="G797" s="242"/>
      <c r="H797" s="65"/>
      <c r="I797" s="65"/>
      <c r="J797" s="180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2:23">
      <c r="B798" s="65"/>
      <c r="C798" s="65"/>
      <c r="D798" s="65"/>
      <c r="E798" s="65"/>
      <c r="F798" s="242"/>
      <c r="G798" s="242"/>
      <c r="H798" s="65"/>
      <c r="I798" s="65"/>
      <c r="J798" s="180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2:23">
      <c r="B799" s="65"/>
      <c r="C799" s="65"/>
      <c r="D799" s="65"/>
      <c r="E799" s="65"/>
      <c r="F799" s="242"/>
      <c r="G799" s="242"/>
      <c r="H799" s="65"/>
      <c r="I799" s="65"/>
      <c r="J799" s="180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2:23">
      <c r="B800" s="65"/>
      <c r="C800" s="65"/>
      <c r="D800" s="65"/>
      <c r="E800" s="65"/>
      <c r="F800" s="242"/>
      <c r="G800" s="242"/>
      <c r="H800" s="65"/>
      <c r="I800" s="65"/>
      <c r="J800" s="180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2:23">
      <c r="B801" s="65"/>
      <c r="C801" s="65"/>
      <c r="D801" s="65"/>
      <c r="E801" s="65"/>
      <c r="F801" s="242"/>
      <c r="G801" s="242"/>
      <c r="H801" s="65"/>
      <c r="I801" s="65"/>
      <c r="J801" s="180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2:23">
      <c r="B802" s="65"/>
      <c r="C802" s="65"/>
      <c r="D802" s="65"/>
      <c r="E802" s="65"/>
      <c r="F802" s="242"/>
      <c r="G802" s="242"/>
      <c r="H802" s="65"/>
      <c r="I802" s="65"/>
      <c r="J802" s="180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2:23">
      <c r="B803" s="65"/>
      <c r="C803" s="65"/>
      <c r="D803" s="65"/>
      <c r="E803" s="65"/>
      <c r="F803" s="242"/>
      <c r="G803" s="242"/>
      <c r="H803" s="65"/>
      <c r="I803" s="65"/>
      <c r="J803" s="180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2:23">
      <c r="B804" s="65"/>
      <c r="C804" s="65"/>
      <c r="D804" s="65"/>
      <c r="E804" s="65"/>
      <c r="F804" s="242"/>
      <c r="G804" s="242"/>
      <c r="H804" s="65"/>
      <c r="I804" s="65"/>
      <c r="J804" s="180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2:23">
      <c r="B805" s="65"/>
      <c r="C805" s="65"/>
      <c r="D805" s="65"/>
      <c r="E805" s="65"/>
      <c r="F805" s="242"/>
      <c r="G805" s="242"/>
      <c r="H805" s="65"/>
      <c r="I805" s="65"/>
      <c r="J805" s="180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2:23">
      <c r="B806" s="65"/>
      <c r="C806" s="65"/>
      <c r="D806" s="65"/>
      <c r="E806" s="65"/>
      <c r="F806" s="242"/>
      <c r="G806" s="242"/>
      <c r="H806" s="65"/>
      <c r="I806" s="65"/>
      <c r="J806" s="180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2:23">
      <c r="B807" s="65"/>
      <c r="C807" s="65"/>
      <c r="D807" s="65"/>
      <c r="E807" s="65"/>
      <c r="F807" s="242"/>
      <c r="G807" s="242"/>
      <c r="H807" s="65"/>
      <c r="I807" s="65"/>
      <c r="J807" s="180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2:23">
      <c r="B808" s="65"/>
      <c r="C808" s="65"/>
      <c r="D808" s="65"/>
      <c r="E808" s="65"/>
      <c r="F808" s="242"/>
      <c r="G808" s="242"/>
      <c r="H808" s="65"/>
      <c r="I808" s="65"/>
      <c r="J808" s="180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2:23">
      <c r="B809" s="65"/>
      <c r="C809" s="65"/>
      <c r="D809" s="65"/>
      <c r="E809" s="65"/>
      <c r="F809" s="242"/>
      <c r="G809" s="242"/>
      <c r="H809" s="65"/>
      <c r="I809" s="65"/>
      <c r="J809" s="180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2:23">
      <c r="B810" s="65"/>
      <c r="C810" s="65"/>
      <c r="D810" s="65"/>
      <c r="E810" s="65"/>
      <c r="F810" s="242"/>
      <c r="G810" s="242"/>
      <c r="H810" s="65"/>
      <c r="I810" s="65"/>
      <c r="J810" s="180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2:23">
      <c r="B811" s="65"/>
      <c r="C811" s="65"/>
      <c r="D811" s="65"/>
      <c r="E811" s="65"/>
      <c r="F811" s="242"/>
      <c r="G811" s="242"/>
      <c r="H811" s="65"/>
      <c r="I811" s="65"/>
      <c r="J811" s="180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2:23">
      <c r="B812" s="65"/>
      <c r="C812" s="65"/>
      <c r="D812" s="65"/>
      <c r="E812" s="65"/>
      <c r="F812" s="242"/>
      <c r="G812" s="242"/>
      <c r="H812" s="65"/>
      <c r="I812" s="65"/>
      <c r="J812" s="180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2:23">
      <c r="B813" s="65"/>
      <c r="C813" s="65"/>
      <c r="D813" s="65"/>
      <c r="E813" s="65"/>
      <c r="F813" s="242"/>
      <c r="G813" s="242"/>
      <c r="H813" s="65"/>
      <c r="I813" s="65"/>
      <c r="J813" s="180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2:23">
      <c r="B814" s="65"/>
      <c r="C814" s="65"/>
      <c r="D814" s="65"/>
      <c r="E814" s="65"/>
      <c r="F814" s="242"/>
      <c r="G814" s="242"/>
      <c r="H814" s="65"/>
      <c r="I814" s="65"/>
      <c r="J814" s="180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2:23">
      <c r="B815" s="65"/>
      <c r="C815" s="65"/>
      <c r="D815" s="65"/>
      <c r="E815" s="65"/>
      <c r="F815" s="242"/>
      <c r="G815" s="242"/>
      <c r="H815" s="65"/>
      <c r="I815" s="65"/>
      <c r="J815" s="180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2:23">
      <c r="B816" s="65"/>
      <c r="C816" s="65"/>
      <c r="D816" s="65"/>
      <c r="E816" s="65"/>
      <c r="F816" s="242"/>
      <c r="G816" s="242"/>
      <c r="H816" s="65"/>
      <c r="I816" s="65"/>
      <c r="J816" s="180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2:23">
      <c r="B817" s="65"/>
      <c r="C817" s="65"/>
      <c r="D817" s="65"/>
      <c r="E817" s="65"/>
      <c r="F817" s="242"/>
      <c r="G817" s="242"/>
      <c r="H817" s="65"/>
      <c r="I817" s="65"/>
      <c r="J817" s="180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2:23">
      <c r="B818" s="65"/>
      <c r="C818" s="65"/>
      <c r="D818" s="65"/>
      <c r="E818" s="65"/>
      <c r="F818" s="242"/>
      <c r="G818" s="242"/>
      <c r="H818" s="65"/>
      <c r="I818" s="65"/>
      <c r="J818" s="180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2:23">
      <c r="B819" s="65"/>
      <c r="C819" s="65"/>
      <c r="D819" s="65"/>
      <c r="E819" s="65"/>
      <c r="F819" s="242"/>
      <c r="G819" s="242"/>
      <c r="H819" s="65"/>
      <c r="I819" s="65"/>
      <c r="J819" s="180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2:23">
      <c r="B820" s="65"/>
      <c r="C820" s="65"/>
      <c r="D820" s="65"/>
      <c r="E820" s="65"/>
      <c r="F820" s="242"/>
      <c r="G820" s="242"/>
      <c r="H820" s="65"/>
      <c r="I820" s="65"/>
      <c r="J820" s="180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2:23">
      <c r="B821" s="65"/>
      <c r="C821" s="65"/>
      <c r="D821" s="65"/>
      <c r="E821" s="65"/>
      <c r="F821" s="242"/>
      <c r="G821" s="242"/>
      <c r="H821" s="65"/>
      <c r="I821" s="65"/>
      <c r="J821" s="180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2:23">
      <c r="B822" s="65"/>
      <c r="C822" s="65"/>
      <c r="D822" s="65"/>
      <c r="E822" s="65"/>
      <c r="F822" s="242"/>
      <c r="G822" s="242"/>
      <c r="H822" s="65"/>
      <c r="I822" s="65"/>
      <c r="J822" s="180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2:23">
      <c r="B823" s="65"/>
      <c r="C823" s="65"/>
      <c r="D823" s="65"/>
      <c r="E823" s="65"/>
      <c r="F823" s="242"/>
      <c r="G823" s="242"/>
      <c r="H823" s="65"/>
      <c r="I823" s="65"/>
      <c r="J823" s="180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2:23">
      <c r="B824" s="65"/>
      <c r="C824" s="65"/>
      <c r="D824" s="65"/>
      <c r="E824" s="65"/>
      <c r="F824" s="242"/>
      <c r="G824" s="242"/>
      <c r="H824" s="65"/>
      <c r="I824" s="65"/>
      <c r="J824" s="180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2:23">
      <c r="B825" s="65"/>
      <c r="C825" s="65"/>
      <c r="D825" s="65"/>
      <c r="E825" s="65"/>
      <c r="F825" s="242"/>
      <c r="G825" s="242"/>
      <c r="H825" s="65"/>
      <c r="I825" s="65"/>
      <c r="J825" s="180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2:23">
      <c r="B826" s="65"/>
      <c r="C826" s="65"/>
      <c r="D826" s="65"/>
      <c r="E826" s="65"/>
      <c r="F826" s="242"/>
      <c r="G826" s="242"/>
      <c r="H826" s="65"/>
      <c r="I826" s="65"/>
      <c r="J826" s="180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2:23">
      <c r="B827" s="65"/>
      <c r="C827" s="65"/>
      <c r="D827" s="65"/>
      <c r="E827" s="65"/>
      <c r="F827" s="242"/>
      <c r="G827" s="242"/>
      <c r="H827" s="65"/>
      <c r="I827" s="65"/>
      <c r="J827" s="180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2:23">
      <c r="B828" s="65"/>
      <c r="C828" s="65"/>
      <c r="D828" s="65"/>
      <c r="E828" s="65"/>
      <c r="F828" s="242"/>
      <c r="G828" s="242"/>
      <c r="H828" s="65"/>
      <c r="I828" s="65"/>
      <c r="J828" s="180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2:23">
      <c r="B829" s="65"/>
      <c r="C829" s="65"/>
      <c r="D829" s="65"/>
      <c r="E829" s="65"/>
      <c r="F829" s="242"/>
      <c r="G829" s="242"/>
      <c r="H829" s="65"/>
      <c r="I829" s="65"/>
      <c r="J829" s="180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2:23">
      <c r="B830" s="65"/>
      <c r="C830" s="65"/>
      <c r="D830" s="65"/>
      <c r="E830" s="65"/>
      <c r="F830" s="242"/>
      <c r="G830" s="242"/>
      <c r="H830" s="65"/>
      <c r="I830" s="65"/>
      <c r="J830" s="180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2:23">
      <c r="B831" s="65"/>
      <c r="C831" s="65"/>
      <c r="D831" s="65"/>
      <c r="E831" s="65"/>
      <c r="F831" s="242"/>
      <c r="G831" s="242"/>
      <c r="H831" s="65"/>
      <c r="I831" s="65"/>
      <c r="J831" s="180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2:23">
      <c r="B832" s="65"/>
      <c r="C832" s="65"/>
      <c r="D832" s="65"/>
      <c r="E832" s="65"/>
      <c r="F832" s="242"/>
      <c r="G832" s="242"/>
      <c r="H832" s="65"/>
      <c r="I832" s="65"/>
      <c r="J832" s="180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2:23">
      <c r="B833" s="65"/>
      <c r="C833" s="65"/>
      <c r="D833" s="65"/>
      <c r="E833" s="65"/>
      <c r="F833" s="242"/>
      <c r="G833" s="242"/>
      <c r="H833" s="65"/>
      <c r="I833" s="65"/>
      <c r="J833" s="180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2:23">
      <c r="B834" s="65"/>
      <c r="C834" s="65"/>
      <c r="D834" s="65"/>
      <c r="E834" s="65"/>
      <c r="F834" s="242"/>
      <c r="G834" s="242"/>
      <c r="H834" s="65"/>
      <c r="I834" s="65"/>
      <c r="J834" s="180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2:23">
      <c r="B835" s="65"/>
      <c r="C835" s="65"/>
      <c r="D835" s="65"/>
      <c r="E835" s="65"/>
      <c r="F835" s="242"/>
      <c r="G835" s="242"/>
      <c r="H835" s="65"/>
      <c r="I835" s="65"/>
      <c r="J835" s="180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2:23">
      <c r="B836" s="65"/>
      <c r="C836" s="65"/>
      <c r="D836" s="65"/>
      <c r="E836" s="65"/>
      <c r="F836" s="242"/>
      <c r="G836" s="242"/>
      <c r="H836" s="65"/>
      <c r="I836" s="65"/>
      <c r="J836" s="180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2:23">
      <c r="B837" s="65"/>
      <c r="C837" s="65"/>
      <c r="D837" s="65"/>
      <c r="E837" s="65"/>
      <c r="F837" s="242"/>
      <c r="G837" s="242"/>
      <c r="H837" s="65"/>
      <c r="I837" s="65"/>
      <c r="J837" s="180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2:23">
      <c r="B838" s="65"/>
      <c r="C838" s="65"/>
      <c r="D838" s="65"/>
      <c r="E838" s="65"/>
      <c r="F838" s="242"/>
      <c r="G838" s="242"/>
      <c r="H838" s="65"/>
      <c r="I838" s="65"/>
      <c r="J838" s="180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2:23">
      <c r="B839" s="65"/>
      <c r="C839" s="65"/>
      <c r="D839" s="65"/>
      <c r="E839" s="65"/>
      <c r="F839" s="242"/>
      <c r="G839" s="242"/>
      <c r="H839" s="65"/>
      <c r="I839" s="65"/>
      <c r="J839" s="180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2:23">
      <c r="B840" s="65"/>
      <c r="C840" s="65"/>
      <c r="D840" s="65"/>
      <c r="E840" s="65"/>
      <c r="F840" s="242"/>
      <c r="G840" s="242"/>
      <c r="H840" s="65"/>
      <c r="I840" s="65"/>
      <c r="J840" s="180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2:23">
      <c r="B841" s="65"/>
      <c r="C841" s="65"/>
      <c r="D841" s="65"/>
      <c r="E841" s="65"/>
      <c r="F841" s="242"/>
      <c r="G841" s="242"/>
      <c r="H841" s="65"/>
      <c r="I841" s="65"/>
      <c r="J841" s="180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2:23">
      <c r="B842" s="65"/>
      <c r="C842" s="65"/>
      <c r="D842" s="65"/>
      <c r="E842" s="65"/>
      <c r="F842" s="242"/>
      <c r="G842" s="242"/>
      <c r="H842" s="65"/>
      <c r="I842" s="65"/>
      <c r="J842" s="180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2:23">
      <c r="B843" s="65"/>
      <c r="C843" s="65"/>
      <c r="D843" s="65"/>
      <c r="E843" s="65"/>
      <c r="F843" s="242"/>
      <c r="G843" s="242"/>
      <c r="H843" s="65"/>
      <c r="I843" s="65"/>
      <c r="J843" s="180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2:23">
      <c r="B844" s="65"/>
      <c r="C844" s="65"/>
      <c r="D844" s="65"/>
      <c r="E844" s="65"/>
      <c r="F844" s="242"/>
      <c r="G844" s="242"/>
      <c r="H844" s="65"/>
      <c r="I844" s="65"/>
      <c r="J844" s="180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2:23">
      <c r="B845" s="65"/>
      <c r="C845" s="65"/>
      <c r="D845" s="65"/>
      <c r="E845" s="65"/>
      <c r="F845" s="242"/>
      <c r="G845" s="242"/>
      <c r="H845" s="65"/>
      <c r="I845" s="65"/>
      <c r="J845" s="180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2:23">
      <c r="B846" s="65"/>
      <c r="C846" s="65"/>
      <c r="D846" s="65"/>
      <c r="E846" s="65"/>
      <c r="F846" s="242"/>
      <c r="G846" s="242"/>
      <c r="H846" s="65"/>
      <c r="I846" s="65"/>
      <c r="J846" s="180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2:23">
      <c r="B847" s="65"/>
      <c r="C847" s="65"/>
      <c r="D847" s="65"/>
      <c r="E847" s="65"/>
      <c r="F847" s="242"/>
      <c r="G847" s="242"/>
      <c r="H847" s="65"/>
      <c r="I847" s="65"/>
      <c r="J847" s="180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2:23">
      <c r="B848" s="65"/>
      <c r="C848" s="65"/>
      <c r="D848" s="65"/>
      <c r="E848" s="65"/>
      <c r="F848" s="242"/>
      <c r="G848" s="242"/>
      <c r="H848" s="65"/>
      <c r="I848" s="65"/>
      <c r="J848" s="180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2:23">
      <c r="B849" s="65"/>
      <c r="C849" s="65"/>
      <c r="D849" s="65"/>
      <c r="E849" s="65"/>
      <c r="F849" s="242"/>
      <c r="G849" s="242"/>
      <c r="H849" s="65"/>
      <c r="I849" s="65"/>
      <c r="J849" s="180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2:23">
      <c r="B850" s="65"/>
      <c r="C850" s="65"/>
      <c r="D850" s="65"/>
      <c r="E850" s="65"/>
      <c r="F850" s="242"/>
      <c r="G850" s="242"/>
      <c r="H850" s="65"/>
      <c r="I850" s="65"/>
      <c r="J850" s="180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2:23">
      <c r="B851" s="65"/>
      <c r="C851" s="65"/>
      <c r="D851" s="65"/>
      <c r="E851" s="65"/>
      <c r="F851" s="242"/>
      <c r="G851" s="242"/>
      <c r="H851" s="65"/>
      <c r="I851" s="65"/>
      <c r="J851" s="180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2:23">
      <c r="B852" s="65"/>
      <c r="C852" s="65"/>
      <c r="D852" s="65"/>
      <c r="E852" s="65"/>
      <c r="F852" s="242"/>
      <c r="G852" s="242"/>
      <c r="H852" s="65"/>
      <c r="I852" s="65"/>
      <c r="J852" s="180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2:23">
      <c r="B853" s="65"/>
      <c r="C853" s="65"/>
      <c r="D853" s="65"/>
      <c r="E853" s="65"/>
      <c r="F853" s="242"/>
      <c r="G853" s="242"/>
      <c r="H853" s="65"/>
      <c r="I853" s="65"/>
      <c r="J853" s="180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2:23">
      <c r="B854" s="65"/>
      <c r="C854" s="65"/>
      <c r="D854" s="65"/>
      <c r="E854" s="65"/>
      <c r="F854" s="242"/>
      <c r="G854" s="242"/>
      <c r="H854" s="65"/>
      <c r="I854" s="65"/>
      <c r="J854" s="180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2:23">
      <c r="B855" s="65"/>
      <c r="C855" s="65"/>
      <c r="D855" s="65"/>
      <c r="E855" s="65"/>
      <c r="F855" s="242"/>
      <c r="G855" s="242"/>
      <c r="H855" s="65"/>
      <c r="I855" s="65"/>
      <c r="J855" s="180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2:23">
      <c r="B856" s="65"/>
      <c r="C856" s="65"/>
      <c r="D856" s="65"/>
      <c r="E856" s="65"/>
      <c r="F856" s="242"/>
      <c r="G856" s="242"/>
      <c r="H856" s="65"/>
      <c r="I856" s="65"/>
      <c r="J856" s="180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2:23">
      <c r="B857" s="65"/>
      <c r="C857" s="65"/>
      <c r="D857" s="65"/>
      <c r="E857" s="65"/>
      <c r="F857" s="242"/>
      <c r="G857" s="242"/>
      <c r="H857" s="65"/>
      <c r="I857" s="65"/>
      <c r="J857" s="180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2:23">
      <c r="B858" s="65"/>
      <c r="C858" s="65"/>
      <c r="D858" s="65"/>
      <c r="E858" s="65"/>
      <c r="F858" s="242"/>
      <c r="G858" s="242"/>
      <c r="H858" s="65"/>
      <c r="I858" s="65"/>
      <c r="J858" s="180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2:23">
      <c r="B859" s="65"/>
      <c r="C859" s="65"/>
      <c r="D859" s="65"/>
      <c r="E859" s="65"/>
      <c r="F859" s="242"/>
      <c r="G859" s="242"/>
      <c r="H859" s="65"/>
      <c r="I859" s="65"/>
      <c r="J859" s="180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2:23">
      <c r="B860" s="65"/>
      <c r="C860" s="65"/>
      <c r="D860" s="65"/>
      <c r="E860" s="65"/>
      <c r="F860" s="242"/>
      <c r="G860" s="242"/>
      <c r="H860" s="65"/>
      <c r="I860" s="65"/>
      <c r="J860" s="180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2:23">
      <c r="B861" s="65"/>
      <c r="C861" s="65"/>
      <c r="D861" s="65"/>
      <c r="E861" s="65"/>
      <c r="F861" s="242"/>
      <c r="G861" s="242"/>
      <c r="H861" s="65"/>
      <c r="I861" s="65"/>
      <c r="J861" s="180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2:23">
      <c r="B862" s="65"/>
      <c r="C862" s="65"/>
      <c r="D862" s="65"/>
      <c r="E862" s="65"/>
      <c r="F862" s="242"/>
      <c r="G862" s="242"/>
      <c r="H862" s="65"/>
      <c r="I862" s="65"/>
      <c r="J862" s="180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2:23">
      <c r="B863" s="65"/>
      <c r="C863" s="65"/>
      <c r="D863" s="65"/>
      <c r="E863" s="65"/>
      <c r="F863" s="242"/>
      <c r="G863" s="242"/>
      <c r="H863" s="65"/>
      <c r="I863" s="65"/>
      <c r="J863" s="180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2:23">
      <c r="B864" s="65"/>
      <c r="C864" s="65"/>
      <c r="D864" s="65"/>
      <c r="E864" s="65"/>
      <c r="F864" s="242"/>
      <c r="G864" s="242"/>
      <c r="H864" s="65"/>
      <c r="I864" s="65"/>
      <c r="J864" s="180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2:23">
      <c r="B865" s="65"/>
      <c r="C865" s="65"/>
      <c r="D865" s="65"/>
      <c r="E865" s="65"/>
      <c r="F865" s="242"/>
      <c r="G865" s="242"/>
      <c r="H865" s="65"/>
      <c r="I865" s="65"/>
      <c r="J865" s="180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2:23">
      <c r="B866" s="65"/>
      <c r="C866" s="65"/>
      <c r="D866" s="65"/>
      <c r="E866" s="65"/>
      <c r="F866" s="242"/>
      <c r="G866" s="242"/>
      <c r="H866" s="65"/>
      <c r="I866" s="65"/>
      <c r="J866" s="180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2:23">
      <c r="B867" s="65"/>
      <c r="C867" s="65"/>
      <c r="D867" s="65"/>
      <c r="E867" s="65"/>
      <c r="F867" s="242"/>
      <c r="G867" s="242"/>
      <c r="H867" s="65"/>
      <c r="I867" s="65"/>
      <c r="J867" s="180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2:23">
      <c r="B868" s="65"/>
      <c r="C868" s="65"/>
      <c r="D868" s="65"/>
      <c r="E868" s="65"/>
      <c r="F868" s="242"/>
      <c r="G868" s="242"/>
      <c r="H868" s="65"/>
      <c r="I868" s="65"/>
      <c r="J868" s="180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2:23">
      <c r="B869" s="65"/>
      <c r="C869" s="65"/>
      <c r="D869" s="65"/>
      <c r="E869" s="65"/>
      <c r="F869" s="242"/>
      <c r="G869" s="242"/>
      <c r="H869" s="65"/>
      <c r="I869" s="65"/>
      <c r="J869" s="180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2:23">
      <c r="B870" s="65"/>
      <c r="C870" s="65"/>
      <c r="D870" s="65"/>
      <c r="E870" s="65"/>
      <c r="F870" s="242"/>
      <c r="G870" s="242"/>
      <c r="H870" s="65"/>
      <c r="I870" s="65"/>
      <c r="J870" s="180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2:23">
      <c r="B871" s="65"/>
      <c r="C871" s="65"/>
      <c r="D871" s="65"/>
      <c r="E871" s="65"/>
      <c r="F871" s="242"/>
      <c r="G871" s="242"/>
      <c r="H871" s="65"/>
      <c r="I871" s="65"/>
      <c r="J871" s="180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2:23">
      <c r="B872" s="65"/>
      <c r="C872" s="65"/>
      <c r="D872" s="65"/>
      <c r="E872" s="65"/>
      <c r="F872" s="242"/>
      <c r="G872" s="242"/>
      <c r="H872" s="65"/>
      <c r="I872" s="65"/>
      <c r="J872" s="180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2:23">
      <c r="B873" s="65"/>
      <c r="C873" s="65"/>
      <c r="D873" s="65"/>
      <c r="E873" s="65"/>
      <c r="F873" s="242"/>
      <c r="G873" s="242"/>
      <c r="H873" s="65"/>
      <c r="I873" s="65"/>
      <c r="J873" s="180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2:23">
      <c r="B874" s="65"/>
      <c r="C874" s="65"/>
      <c r="D874" s="65"/>
      <c r="E874" s="65"/>
      <c r="F874" s="242"/>
      <c r="G874" s="242"/>
      <c r="H874" s="65"/>
      <c r="I874" s="65"/>
      <c r="J874" s="180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2:23">
      <c r="B875" s="65"/>
      <c r="C875" s="65"/>
      <c r="D875" s="65"/>
      <c r="E875" s="65"/>
      <c r="F875" s="242"/>
      <c r="G875" s="242"/>
      <c r="H875" s="65"/>
      <c r="I875" s="65"/>
      <c r="J875" s="180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2:23">
      <c r="B876" s="65"/>
      <c r="C876" s="65"/>
      <c r="D876" s="65"/>
      <c r="E876" s="65"/>
      <c r="F876" s="242"/>
      <c r="G876" s="242"/>
      <c r="H876" s="65"/>
      <c r="I876" s="65"/>
      <c r="J876" s="180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2:23">
      <c r="B877" s="65"/>
      <c r="C877" s="65"/>
      <c r="D877" s="65"/>
      <c r="E877" s="65"/>
      <c r="F877" s="242"/>
      <c r="G877" s="242"/>
      <c r="H877" s="65"/>
      <c r="I877" s="65"/>
      <c r="J877" s="180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2:23">
      <c r="B878" s="65"/>
      <c r="C878" s="65"/>
      <c r="D878" s="65"/>
      <c r="E878" s="65"/>
      <c r="F878" s="242"/>
      <c r="G878" s="242"/>
      <c r="H878" s="65"/>
      <c r="I878" s="65"/>
      <c r="J878" s="180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2:23">
      <c r="B879" s="65"/>
      <c r="C879" s="65"/>
      <c r="D879" s="65"/>
      <c r="E879" s="65"/>
      <c r="F879" s="242"/>
      <c r="G879" s="242"/>
      <c r="H879" s="65"/>
      <c r="I879" s="65"/>
      <c r="J879" s="180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2:23">
      <c r="B880" s="65"/>
      <c r="C880" s="65"/>
      <c r="D880" s="65"/>
      <c r="E880" s="65"/>
      <c r="F880" s="242"/>
      <c r="G880" s="242"/>
      <c r="H880" s="65"/>
      <c r="I880" s="65"/>
      <c r="J880" s="180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2:23">
      <c r="B881" s="65"/>
      <c r="C881" s="65"/>
      <c r="D881" s="65"/>
      <c r="E881" s="65"/>
      <c r="F881" s="242"/>
      <c r="G881" s="242"/>
      <c r="H881" s="65"/>
      <c r="I881" s="65"/>
      <c r="J881" s="180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2:23">
      <c r="B882" s="65"/>
      <c r="C882" s="65"/>
      <c r="D882" s="65"/>
      <c r="E882" s="65"/>
      <c r="F882" s="242"/>
      <c r="G882" s="242"/>
      <c r="H882" s="65"/>
      <c r="I882" s="65"/>
      <c r="J882" s="180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2:23">
      <c r="B883" s="65"/>
      <c r="C883" s="65"/>
      <c r="D883" s="65"/>
      <c r="E883" s="65"/>
      <c r="F883" s="242"/>
      <c r="G883" s="242"/>
      <c r="H883" s="65"/>
      <c r="I883" s="65"/>
      <c r="J883" s="180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2:23">
      <c r="B884" s="65"/>
      <c r="C884" s="65"/>
      <c r="D884" s="65"/>
      <c r="E884" s="65"/>
      <c r="F884" s="242"/>
      <c r="G884" s="242"/>
      <c r="H884" s="65"/>
      <c r="I884" s="65"/>
      <c r="J884" s="180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2:23">
      <c r="B885" s="65"/>
      <c r="C885" s="65"/>
      <c r="D885" s="65"/>
      <c r="E885" s="65"/>
      <c r="F885" s="242"/>
      <c r="G885" s="242"/>
      <c r="H885" s="65"/>
      <c r="I885" s="65"/>
      <c r="J885" s="180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2:23">
      <c r="B886" s="65"/>
      <c r="C886" s="65"/>
      <c r="D886" s="65"/>
      <c r="E886" s="65"/>
      <c r="F886" s="242"/>
      <c r="G886" s="242"/>
      <c r="H886" s="65"/>
      <c r="I886" s="65"/>
      <c r="J886" s="180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2:23">
      <c r="B887" s="65"/>
      <c r="C887" s="65"/>
      <c r="D887" s="65"/>
      <c r="E887" s="65"/>
      <c r="F887" s="242"/>
      <c r="G887" s="242"/>
      <c r="H887" s="65"/>
      <c r="I887" s="65"/>
      <c r="J887" s="180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2:23">
      <c r="B888" s="65"/>
      <c r="C888" s="65"/>
      <c r="D888" s="65"/>
      <c r="E888" s="65"/>
      <c r="F888" s="242"/>
      <c r="G888" s="242"/>
      <c r="H888" s="65"/>
      <c r="I888" s="65"/>
      <c r="J888" s="180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2:23">
      <c r="B889" s="65"/>
      <c r="C889" s="65"/>
      <c r="D889" s="65"/>
      <c r="E889" s="65"/>
      <c r="F889" s="242"/>
      <c r="G889" s="242"/>
      <c r="H889" s="65"/>
      <c r="I889" s="65"/>
      <c r="J889" s="180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2:23">
      <c r="B890" s="65"/>
      <c r="C890" s="65"/>
      <c r="D890" s="65"/>
      <c r="E890" s="65"/>
      <c r="F890" s="242"/>
      <c r="G890" s="242"/>
      <c r="H890" s="65"/>
      <c r="I890" s="65"/>
      <c r="J890" s="180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2:23">
      <c r="B891" s="65"/>
      <c r="C891" s="65"/>
      <c r="D891" s="65"/>
      <c r="E891" s="65"/>
      <c r="F891" s="242"/>
      <c r="G891" s="242"/>
      <c r="H891" s="65"/>
      <c r="I891" s="65"/>
      <c r="J891" s="180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2:23">
      <c r="B892" s="65"/>
      <c r="C892" s="65"/>
      <c r="D892" s="65"/>
      <c r="E892" s="65"/>
      <c r="F892" s="242"/>
      <c r="G892" s="242"/>
      <c r="H892" s="65"/>
      <c r="I892" s="65"/>
      <c r="J892" s="180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2:23">
      <c r="B893" s="65"/>
      <c r="C893" s="65"/>
      <c r="D893" s="65"/>
      <c r="E893" s="65"/>
      <c r="F893" s="242"/>
      <c r="G893" s="242"/>
      <c r="H893" s="65"/>
      <c r="I893" s="65"/>
      <c r="J893" s="180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2:23">
      <c r="B894" s="65"/>
      <c r="C894" s="65"/>
      <c r="D894" s="65"/>
      <c r="E894" s="65"/>
      <c r="F894" s="242"/>
      <c r="G894" s="242"/>
      <c r="H894" s="65"/>
      <c r="I894" s="65"/>
      <c r="J894" s="180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2:23">
      <c r="B895" s="65"/>
      <c r="C895" s="65"/>
      <c r="D895" s="65"/>
      <c r="E895" s="65"/>
      <c r="F895" s="242"/>
      <c r="G895" s="242"/>
      <c r="H895" s="65"/>
      <c r="I895" s="65"/>
      <c r="J895" s="180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2:23">
      <c r="B896" s="65"/>
      <c r="C896" s="65"/>
      <c r="D896" s="65"/>
      <c r="E896" s="65"/>
      <c r="F896" s="242"/>
      <c r="G896" s="242"/>
      <c r="H896" s="65"/>
      <c r="I896" s="65"/>
      <c r="J896" s="180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2:23">
      <c r="B897" s="65"/>
      <c r="C897" s="65"/>
      <c r="D897" s="65"/>
      <c r="E897" s="65"/>
      <c r="F897" s="242"/>
      <c r="G897" s="242"/>
      <c r="H897" s="65"/>
      <c r="I897" s="65"/>
      <c r="J897" s="180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2:23">
      <c r="B898" s="65"/>
      <c r="C898" s="65"/>
      <c r="D898" s="65"/>
      <c r="E898" s="65"/>
      <c r="F898" s="242"/>
      <c r="G898" s="242"/>
      <c r="H898" s="65"/>
      <c r="I898" s="65"/>
      <c r="J898" s="180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2:23">
      <c r="B899" s="65"/>
      <c r="C899" s="65"/>
      <c r="D899" s="65"/>
      <c r="E899" s="65"/>
      <c r="F899" s="242"/>
      <c r="G899" s="242"/>
      <c r="H899" s="65"/>
      <c r="I899" s="65"/>
      <c r="J899" s="180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2:23">
      <c r="B900" s="65"/>
      <c r="C900" s="65"/>
      <c r="D900" s="65"/>
      <c r="E900" s="65"/>
      <c r="F900" s="242"/>
      <c r="G900" s="242"/>
      <c r="H900" s="65"/>
      <c r="I900" s="65"/>
      <c r="J900" s="180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2:23">
      <c r="B901" s="65"/>
      <c r="C901" s="65"/>
      <c r="D901" s="65"/>
      <c r="E901" s="65"/>
      <c r="F901" s="242"/>
      <c r="G901" s="242"/>
      <c r="H901" s="65"/>
      <c r="I901" s="65"/>
      <c r="J901" s="180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2:23">
      <c r="B902" s="65"/>
      <c r="C902" s="65"/>
      <c r="D902" s="65"/>
      <c r="E902" s="65"/>
      <c r="F902" s="242"/>
      <c r="G902" s="242"/>
      <c r="H902" s="65"/>
      <c r="I902" s="65"/>
      <c r="J902" s="180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2:23">
      <c r="B903" s="65"/>
      <c r="C903" s="65"/>
      <c r="D903" s="65"/>
      <c r="E903" s="65"/>
      <c r="F903" s="242"/>
      <c r="G903" s="242"/>
      <c r="H903" s="65"/>
      <c r="I903" s="65"/>
      <c r="J903" s="180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2:23">
      <c r="B904" s="65"/>
      <c r="C904" s="65"/>
      <c r="D904" s="65"/>
      <c r="E904" s="65"/>
      <c r="F904" s="242"/>
      <c r="G904" s="242"/>
      <c r="H904" s="65"/>
      <c r="I904" s="65"/>
      <c r="J904" s="180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2:23">
      <c r="B905" s="65"/>
      <c r="C905" s="65"/>
      <c r="D905" s="65"/>
      <c r="E905" s="65"/>
      <c r="F905" s="242"/>
      <c r="G905" s="242"/>
      <c r="H905" s="65"/>
      <c r="I905" s="65"/>
      <c r="J905" s="180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2:23">
      <c r="B906" s="65"/>
      <c r="C906" s="65"/>
      <c r="D906" s="65"/>
      <c r="E906" s="65"/>
      <c r="F906" s="242"/>
      <c r="G906" s="242"/>
      <c r="H906" s="65"/>
      <c r="I906" s="65"/>
      <c r="J906" s="180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2:23">
      <c r="B907" s="65"/>
      <c r="C907" s="65"/>
      <c r="D907" s="65"/>
      <c r="E907" s="65"/>
      <c r="F907" s="242"/>
      <c r="G907" s="242"/>
      <c r="H907" s="65"/>
      <c r="I907" s="65"/>
      <c r="J907" s="180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2:23">
      <c r="B908" s="65"/>
      <c r="C908" s="65"/>
      <c r="D908" s="65"/>
      <c r="E908" s="65"/>
      <c r="F908" s="242"/>
      <c r="G908" s="242"/>
      <c r="H908" s="65"/>
      <c r="I908" s="65"/>
      <c r="J908" s="180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2:23">
      <c r="B909" s="65"/>
      <c r="C909" s="65"/>
      <c r="D909" s="65"/>
      <c r="E909" s="65"/>
      <c r="F909" s="242"/>
      <c r="G909" s="242"/>
      <c r="H909" s="65"/>
      <c r="I909" s="65"/>
      <c r="J909" s="180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2:23">
      <c r="B910" s="65"/>
      <c r="C910" s="65"/>
      <c r="D910" s="65"/>
      <c r="E910" s="65"/>
      <c r="F910" s="242"/>
      <c r="G910" s="242"/>
      <c r="H910" s="65"/>
      <c r="I910" s="65"/>
      <c r="J910" s="180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2:23">
      <c r="B911" s="65"/>
      <c r="C911" s="65"/>
      <c r="D911" s="65"/>
      <c r="E911" s="65"/>
      <c r="F911" s="242"/>
      <c r="G911" s="242"/>
      <c r="H911" s="65"/>
      <c r="I911" s="65"/>
      <c r="J911" s="180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2:23">
      <c r="B912" s="65"/>
      <c r="C912" s="65"/>
      <c r="D912" s="65"/>
      <c r="E912" s="65"/>
      <c r="F912" s="242"/>
      <c r="G912" s="242"/>
      <c r="H912" s="65"/>
      <c r="I912" s="65"/>
      <c r="J912" s="180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2:23">
      <c r="B913" s="65"/>
      <c r="C913" s="65"/>
      <c r="D913" s="65"/>
      <c r="E913" s="65"/>
      <c r="F913" s="242"/>
      <c r="G913" s="242"/>
      <c r="H913" s="65"/>
      <c r="I913" s="65"/>
      <c r="J913" s="180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2:23">
      <c r="B914" s="65"/>
      <c r="C914" s="65"/>
      <c r="D914" s="65"/>
      <c r="E914" s="65"/>
      <c r="F914" s="242"/>
      <c r="G914" s="242"/>
      <c r="H914" s="65"/>
      <c r="I914" s="65"/>
      <c r="J914" s="180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2:23">
      <c r="B915" s="65"/>
      <c r="C915" s="65"/>
      <c r="D915" s="65"/>
      <c r="E915" s="65"/>
      <c r="F915" s="242"/>
      <c r="G915" s="242"/>
      <c r="H915" s="65"/>
      <c r="I915" s="65"/>
      <c r="J915" s="180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2:23">
      <c r="B916" s="65"/>
      <c r="C916" s="65"/>
      <c r="D916" s="65"/>
      <c r="E916" s="65"/>
      <c r="F916" s="242"/>
      <c r="G916" s="242"/>
      <c r="H916" s="65"/>
      <c r="I916" s="65"/>
      <c r="J916" s="180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2:23">
      <c r="B917" s="65"/>
      <c r="C917" s="65"/>
      <c r="D917" s="65"/>
      <c r="E917" s="65"/>
      <c r="F917" s="242"/>
      <c r="G917" s="242"/>
      <c r="H917" s="65"/>
      <c r="I917" s="65"/>
      <c r="J917" s="180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2:23">
      <c r="B918" s="65"/>
      <c r="C918" s="65"/>
      <c r="D918" s="65"/>
      <c r="E918" s="65"/>
      <c r="F918" s="242"/>
      <c r="G918" s="242"/>
      <c r="H918" s="65"/>
      <c r="I918" s="65"/>
      <c r="J918" s="180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2:23">
      <c r="B919" s="65"/>
      <c r="C919" s="65"/>
      <c r="D919" s="65"/>
      <c r="E919" s="65"/>
      <c r="F919" s="242"/>
      <c r="G919" s="242"/>
      <c r="H919" s="65"/>
      <c r="I919" s="65"/>
      <c r="J919" s="180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2:23">
      <c r="B920" s="65"/>
      <c r="C920" s="65"/>
      <c r="D920" s="65"/>
      <c r="E920" s="65"/>
      <c r="F920" s="242"/>
      <c r="G920" s="242"/>
      <c r="H920" s="65"/>
      <c r="I920" s="65"/>
      <c r="J920" s="180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2:23">
      <c r="B921" s="65"/>
      <c r="C921" s="65"/>
      <c r="D921" s="65"/>
      <c r="E921" s="65"/>
      <c r="F921" s="242"/>
      <c r="G921" s="242"/>
      <c r="H921" s="65"/>
      <c r="I921" s="65"/>
      <c r="J921" s="180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2:23">
      <c r="B922" s="65"/>
      <c r="C922" s="65"/>
      <c r="D922" s="65"/>
      <c r="E922" s="65"/>
      <c r="F922" s="242"/>
      <c r="G922" s="242"/>
      <c r="H922" s="65"/>
      <c r="I922" s="65"/>
      <c r="J922" s="180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2:23">
      <c r="B923" s="65"/>
      <c r="C923" s="65"/>
      <c r="D923" s="65"/>
      <c r="E923" s="65"/>
      <c r="F923" s="242"/>
      <c r="G923" s="242"/>
      <c r="H923" s="65"/>
      <c r="I923" s="65"/>
      <c r="J923" s="180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2:23">
      <c r="B924" s="65"/>
      <c r="C924" s="65"/>
      <c r="D924" s="65"/>
      <c r="E924" s="65"/>
      <c r="F924" s="242"/>
      <c r="G924" s="242"/>
      <c r="H924" s="65"/>
      <c r="I924" s="65"/>
      <c r="J924" s="180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2:23">
      <c r="B925" s="65"/>
      <c r="C925" s="65"/>
      <c r="D925" s="65"/>
      <c r="E925" s="65"/>
      <c r="F925" s="242"/>
      <c r="G925" s="242"/>
      <c r="H925" s="65"/>
      <c r="I925" s="65"/>
      <c r="J925" s="180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2:23">
      <c r="B926" s="65"/>
      <c r="C926" s="65"/>
      <c r="D926" s="65"/>
      <c r="E926" s="65"/>
      <c r="F926" s="242"/>
      <c r="G926" s="242"/>
      <c r="H926" s="65"/>
      <c r="I926" s="65"/>
      <c r="J926" s="180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2:23">
      <c r="B927" s="65"/>
      <c r="C927" s="65"/>
      <c r="D927" s="65"/>
      <c r="E927" s="65"/>
      <c r="F927" s="242"/>
      <c r="G927" s="242"/>
      <c r="H927" s="65"/>
      <c r="I927" s="65"/>
      <c r="J927" s="180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2:23">
      <c r="B928" s="65"/>
      <c r="C928" s="65"/>
      <c r="D928" s="65"/>
      <c r="E928" s="65"/>
      <c r="F928" s="242"/>
      <c r="G928" s="242"/>
      <c r="H928" s="65"/>
      <c r="I928" s="65"/>
      <c r="J928" s="180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2:23">
      <c r="B929" s="65"/>
      <c r="C929" s="65"/>
      <c r="D929" s="65"/>
      <c r="E929" s="65"/>
      <c r="F929" s="242"/>
      <c r="G929" s="242"/>
      <c r="H929" s="65"/>
      <c r="I929" s="65"/>
      <c r="J929" s="180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2:23">
      <c r="B930" s="65"/>
      <c r="C930" s="65"/>
      <c r="D930" s="65"/>
      <c r="E930" s="65"/>
      <c r="F930" s="242"/>
      <c r="G930" s="242"/>
      <c r="H930" s="65"/>
      <c r="I930" s="65"/>
      <c r="J930" s="180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2:23">
      <c r="B931" s="65"/>
      <c r="C931" s="65"/>
      <c r="D931" s="65"/>
      <c r="E931" s="65"/>
      <c r="F931" s="242"/>
      <c r="G931" s="242"/>
      <c r="H931" s="65"/>
      <c r="I931" s="65"/>
      <c r="J931" s="180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2:23">
      <c r="B932" s="65"/>
      <c r="C932" s="65"/>
      <c r="D932" s="65"/>
      <c r="E932" s="65"/>
      <c r="F932" s="242"/>
      <c r="G932" s="242"/>
      <c r="H932" s="65"/>
      <c r="I932" s="65"/>
      <c r="J932" s="180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2:23">
      <c r="B933" s="65"/>
      <c r="C933" s="65"/>
      <c r="D933" s="65"/>
      <c r="E933" s="65"/>
      <c r="F933" s="242"/>
      <c r="G933" s="242"/>
      <c r="H933" s="65"/>
      <c r="I933" s="65"/>
      <c r="J933" s="180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2:23">
      <c r="B934" s="65"/>
      <c r="C934" s="65"/>
      <c r="D934" s="65"/>
      <c r="E934" s="65"/>
      <c r="F934" s="242"/>
      <c r="G934" s="242"/>
      <c r="H934" s="65"/>
      <c r="I934" s="65"/>
      <c r="J934" s="180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2:23">
      <c r="B935" s="65"/>
      <c r="C935" s="65"/>
      <c r="D935" s="65"/>
      <c r="E935" s="65"/>
      <c r="F935" s="242"/>
      <c r="G935" s="242"/>
      <c r="H935" s="65"/>
      <c r="I935" s="65"/>
      <c r="J935" s="180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2:23">
      <c r="B936" s="65"/>
      <c r="C936" s="65"/>
      <c r="D936" s="65"/>
      <c r="E936" s="65"/>
      <c r="F936" s="242"/>
      <c r="G936" s="242"/>
      <c r="H936" s="65"/>
      <c r="I936" s="65"/>
      <c r="J936" s="180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2:23">
      <c r="B937" s="65"/>
      <c r="C937" s="65"/>
      <c r="D937" s="65"/>
      <c r="E937" s="65"/>
      <c r="F937" s="242"/>
      <c r="G937" s="242"/>
      <c r="H937" s="65"/>
      <c r="I937" s="65"/>
      <c r="J937" s="180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2:23">
      <c r="B938" s="65"/>
      <c r="C938" s="65"/>
      <c r="D938" s="65"/>
      <c r="E938" s="65"/>
      <c r="F938" s="242"/>
      <c r="G938" s="242"/>
      <c r="H938" s="65"/>
      <c r="I938" s="65"/>
      <c r="J938" s="180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2:23">
      <c r="B939" s="65"/>
      <c r="C939" s="65"/>
      <c r="D939" s="65"/>
      <c r="E939" s="65"/>
      <c r="F939" s="242"/>
      <c r="G939" s="242"/>
      <c r="H939" s="65"/>
      <c r="I939" s="65"/>
      <c r="J939" s="180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2:23">
      <c r="B940" s="65"/>
      <c r="C940" s="65"/>
      <c r="D940" s="65"/>
      <c r="E940" s="65"/>
      <c r="F940" s="242"/>
      <c r="G940" s="242"/>
      <c r="H940" s="65"/>
      <c r="I940" s="65"/>
      <c r="J940" s="180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2:23">
      <c r="B941" s="65"/>
      <c r="C941" s="65"/>
      <c r="D941" s="65"/>
      <c r="E941" s="65"/>
      <c r="F941" s="242"/>
      <c r="G941" s="242"/>
      <c r="H941" s="65"/>
      <c r="I941" s="65"/>
      <c r="J941" s="180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2:23">
      <c r="B942" s="65"/>
      <c r="C942" s="65"/>
      <c r="D942" s="65"/>
      <c r="E942" s="65"/>
      <c r="F942" s="242"/>
      <c r="G942" s="242"/>
      <c r="H942" s="65"/>
      <c r="I942" s="65"/>
      <c r="J942" s="180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2:23">
      <c r="B943" s="65"/>
      <c r="C943" s="65"/>
      <c r="D943" s="65"/>
      <c r="E943" s="65"/>
      <c r="F943" s="242"/>
      <c r="G943" s="242"/>
      <c r="H943" s="65"/>
      <c r="I943" s="65"/>
      <c r="J943" s="180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2:23">
      <c r="B944" s="65"/>
      <c r="C944" s="65"/>
      <c r="D944" s="65"/>
      <c r="E944" s="65"/>
      <c r="F944" s="242"/>
      <c r="G944" s="242"/>
      <c r="H944" s="65"/>
      <c r="I944" s="65"/>
      <c r="J944" s="180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2:23">
      <c r="B945" s="65"/>
      <c r="C945" s="65"/>
      <c r="D945" s="65"/>
      <c r="E945" s="65"/>
      <c r="F945" s="242"/>
      <c r="G945" s="242"/>
      <c r="H945" s="65"/>
      <c r="I945" s="65"/>
      <c r="J945" s="180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2:23">
      <c r="B946" s="65"/>
      <c r="C946" s="65"/>
      <c r="D946" s="65"/>
      <c r="E946" s="65"/>
      <c r="F946" s="242"/>
      <c r="G946" s="242"/>
      <c r="H946" s="65"/>
      <c r="I946" s="65"/>
      <c r="J946" s="180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2:23">
      <c r="B947" s="65"/>
      <c r="C947" s="65"/>
      <c r="D947" s="65"/>
      <c r="E947" s="65"/>
      <c r="F947" s="242"/>
      <c r="G947" s="242"/>
      <c r="H947" s="65"/>
      <c r="I947" s="65"/>
      <c r="J947" s="180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2:23">
      <c r="B948" s="65"/>
      <c r="C948" s="65"/>
      <c r="D948" s="65"/>
      <c r="E948" s="65"/>
      <c r="F948" s="242"/>
      <c r="G948" s="242"/>
      <c r="H948" s="65"/>
      <c r="I948" s="65"/>
      <c r="J948" s="180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2:23">
      <c r="B949" s="65"/>
      <c r="C949" s="65"/>
      <c r="D949" s="65"/>
      <c r="E949" s="65"/>
      <c r="F949" s="242"/>
      <c r="G949" s="242"/>
      <c r="H949" s="65"/>
      <c r="I949" s="65"/>
      <c r="J949" s="180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2:23">
      <c r="B950" s="65"/>
      <c r="C950" s="65"/>
      <c r="D950" s="65"/>
      <c r="E950" s="65"/>
      <c r="F950" s="242"/>
      <c r="G950" s="242"/>
      <c r="H950" s="65"/>
      <c r="I950" s="65"/>
      <c r="J950" s="180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2:23">
      <c r="B951" s="65"/>
      <c r="C951" s="65"/>
      <c r="D951" s="65"/>
      <c r="E951" s="65"/>
      <c r="F951" s="242"/>
      <c r="G951" s="242"/>
      <c r="H951" s="65"/>
      <c r="I951" s="65"/>
      <c r="J951" s="180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2:23">
      <c r="B952" s="65"/>
      <c r="C952" s="65"/>
      <c r="D952" s="65"/>
      <c r="E952" s="65"/>
      <c r="F952" s="242"/>
      <c r="G952" s="242"/>
      <c r="H952" s="65"/>
      <c r="I952" s="65"/>
      <c r="J952" s="180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2:23">
      <c r="B953" s="65"/>
      <c r="C953" s="65"/>
      <c r="D953" s="65"/>
      <c r="E953" s="65"/>
      <c r="F953" s="242"/>
      <c r="G953" s="242"/>
      <c r="H953" s="65"/>
      <c r="I953" s="65"/>
      <c r="J953" s="180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2:23">
      <c r="B954" s="65"/>
      <c r="C954" s="65"/>
      <c r="D954" s="65"/>
      <c r="E954" s="65"/>
      <c r="F954" s="242"/>
      <c r="G954" s="242"/>
      <c r="H954" s="65"/>
      <c r="I954" s="65"/>
      <c r="J954" s="180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2:23">
      <c r="B955" s="65"/>
      <c r="C955" s="65"/>
      <c r="D955" s="65"/>
      <c r="E955" s="65"/>
      <c r="F955" s="242"/>
      <c r="G955" s="242"/>
      <c r="H955" s="65"/>
      <c r="I955" s="65"/>
      <c r="J955" s="180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2:23">
      <c r="B956" s="65"/>
      <c r="C956" s="65"/>
      <c r="D956" s="65"/>
      <c r="E956" s="65"/>
      <c r="F956" s="242"/>
      <c r="G956" s="242"/>
      <c r="H956" s="65"/>
      <c r="I956" s="65"/>
      <c r="J956" s="180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2:23">
      <c r="B957" s="65"/>
      <c r="C957" s="65"/>
      <c r="D957" s="65"/>
      <c r="E957" s="65"/>
      <c r="F957" s="242"/>
      <c r="G957" s="242"/>
      <c r="H957" s="65"/>
      <c r="I957" s="65"/>
      <c r="J957" s="180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2:23">
      <c r="B958" s="65"/>
      <c r="C958" s="65"/>
      <c r="D958" s="65"/>
      <c r="E958" s="65"/>
      <c r="F958" s="242"/>
      <c r="G958" s="242"/>
      <c r="H958" s="65"/>
      <c r="I958" s="65"/>
      <c r="J958" s="180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2:23">
      <c r="B959" s="65"/>
      <c r="C959" s="65"/>
      <c r="D959" s="65"/>
      <c r="E959" s="65"/>
      <c r="F959" s="242"/>
      <c r="G959" s="242"/>
      <c r="H959" s="65"/>
      <c r="I959" s="65"/>
      <c r="J959" s="180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2:23">
      <c r="B960" s="65"/>
      <c r="C960" s="65"/>
      <c r="D960" s="65"/>
      <c r="E960" s="65"/>
      <c r="F960" s="242"/>
      <c r="G960" s="242"/>
      <c r="H960" s="65"/>
      <c r="I960" s="65"/>
      <c r="J960" s="180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2:23">
      <c r="B961" s="65"/>
      <c r="C961" s="65"/>
      <c r="D961" s="65"/>
      <c r="E961" s="65"/>
      <c r="F961" s="242"/>
      <c r="G961" s="242"/>
      <c r="H961" s="65"/>
      <c r="I961" s="65"/>
      <c r="J961" s="180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2:23">
      <c r="B962" s="65"/>
      <c r="C962" s="65"/>
      <c r="D962" s="65"/>
      <c r="E962" s="65"/>
      <c r="F962" s="242"/>
      <c r="G962" s="242"/>
      <c r="H962" s="65"/>
      <c r="I962" s="65"/>
      <c r="J962" s="180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2:23">
      <c r="B963" s="65"/>
      <c r="C963" s="65"/>
      <c r="D963" s="65"/>
      <c r="E963" s="65"/>
      <c r="F963" s="242"/>
      <c r="G963" s="242"/>
      <c r="H963" s="65"/>
      <c r="I963" s="65"/>
      <c r="J963" s="180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2:23">
      <c r="B964" s="65"/>
      <c r="C964" s="65"/>
      <c r="D964" s="65"/>
      <c r="E964" s="65"/>
      <c r="F964" s="242"/>
      <c r="G964" s="242"/>
      <c r="H964" s="65"/>
      <c r="I964" s="65"/>
      <c r="J964" s="180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2:23">
      <c r="B965" s="65"/>
      <c r="C965" s="65"/>
      <c r="D965" s="65"/>
      <c r="E965" s="65"/>
      <c r="F965" s="242"/>
      <c r="G965" s="242"/>
      <c r="H965" s="65"/>
      <c r="I965" s="65"/>
      <c r="J965" s="180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2:23">
      <c r="B966" s="65"/>
      <c r="C966" s="65"/>
      <c r="D966" s="65"/>
      <c r="E966" s="65"/>
      <c r="F966" s="242"/>
      <c r="G966" s="242"/>
      <c r="H966" s="65"/>
      <c r="I966" s="65"/>
      <c r="J966" s="180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2:23">
      <c r="B967" s="65"/>
      <c r="C967" s="65"/>
      <c r="D967" s="65"/>
      <c r="E967" s="65"/>
      <c r="F967" s="242"/>
      <c r="G967" s="242"/>
      <c r="H967" s="65"/>
      <c r="I967" s="65"/>
      <c r="J967" s="180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2:23">
      <c r="B968" s="65"/>
      <c r="C968" s="65"/>
      <c r="D968" s="65"/>
      <c r="E968" s="65"/>
      <c r="F968" s="242"/>
      <c r="G968" s="242"/>
      <c r="H968" s="65"/>
      <c r="I968" s="65"/>
      <c r="J968" s="180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2:23">
      <c r="B969" s="65"/>
      <c r="C969" s="65"/>
      <c r="D969" s="65"/>
      <c r="E969" s="65"/>
      <c r="F969" s="242"/>
      <c r="G969" s="242"/>
      <c r="H969" s="65"/>
      <c r="I969" s="65"/>
      <c r="J969" s="180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2:23">
      <c r="B970" s="65"/>
      <c r="C970" s="65"/>
      <c r="D970" s="65"/>
      <c r="E970" s="65"/>
      <c r="F970" s="242"/>
      <c r="G970" s="242"/>
      <c r="H970" s="65"/>
      <c r="I970" s="65"/>
      <c r="J970" s="180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2:23">
      <c r="B971" s="65"/>
      <c r="C971" s="65"/>
      <c r="D971" s="65"/>
      <c r="E971" s="65"/>
      <c r="F971" s="242"/>
      <c r="G971" s="242"/>
      <c r="H971" s="65"/>
      <c r="I971" s="65"/>
      <c r="J971" s="180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2:23">
      <c r="B972" s="65"/>
      <c r="C972" s="65"/>
      <c r="D972" s="65"/>
      <c r="E972" s="65"/>
      <c r="F972" s="242"/>
      <c r="G972" s="242"/>
      <c r="H972" s="65"/>
      <c r="I972" s="65"/>
      <c r="J972" s="180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2:23">
      <c r="B973" s="65"/>
      <c r="C973" s="65"/>
      <c r="D973" s="65"/>
      <c r="E973" s="65"/>
      <c r="F973" s="242"/>
      <c r="G973" s="242"/>
      <c r="H973" s="65"/>
      <c r="I973" s="65"/>
      <c r="J973" s="180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2:23">
      <c r="B974" s="65"/>
      <c r="C974" s="65"/>
      <c r="D974" s="65"/>
      <c r="E974" s="65"/>
      <c r="F974" s="242"/>
      <c r="G974" s="242"/>
      <c r="H974" s="65"/>
      <c r="I974" s="65"/>
      <c r="J974" s="180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2:23">
      <c r="B975" s="65"/>
      <c r="C975" s="65"/>
      <c r="D975" s="65"/>
      <c r="E975" s="65"/>
      <c r="F975" s="242"/>
      <c r="G975" s="242"/>
      <c r="H975" s="65"/>
      <c r="I975" s="65"/>
      <c r="J975" s="180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2:23">
      <c r="B976" s="65"/>
      <c r="C976" s="65"/>
      <c r="D976" s="65"/>
      <c r="E976" s="65"/>
      <c r="F976" s="242"/>
      <c r="G976" s="242"/>
      <c r="H976" s="65"/>
      <c r="I976" s="65"/>
      <c r="J976" s="180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2:23">
      <c r="B977" s="65"/>
      <c r="C977" s="65"/>
      <c r="D977" s="65"/>
      <c r="E977" s="65"/>
      <c r="F977" s="242"/>
      <c r="G977" s="242"/>
      <c r="H977" s="65"/>
      <c r="I977" s="65"/>
      <c r="J977" s="180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2:23">
      <c r="B978" s="65"/>
      <c r="C978" s="65"/>
      <c r="D978" s="65"/>
      <c r="E978" s="65"/>
      <c r="F978" s="242"/>
      <c r="G978" s="242"/>
      <c r="H978" s="65"/>
      <c r="I978" s="65"/>
      <c r="J978" s="180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2:23">
      <c r="B979" s="65"/>
      <c r="C979" s="65"/>
      <c r="D979" s="65"/>
      <c r="E979" s="65"/>
      <c r="F979" s="242"/>
      <c r="G979" s="242"/>
      <c r="H979" s="65"/>
      <c r="I979" s="65"/>
      <c r="J979" s="180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2:23">
      <c r="B980" s="65"/>
      <c r="C980" s="65"/>
      <c r="D980" s="65"/>
      <c r="E980" s="65"/>
      <c r="F980" s="242"/>
      <c r="G980" s="242"/>
      <c r="H980" s="65"/>
      <c r="I980" s="65"/>
      <c r="J980" s="180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2:23">
      <c r="B981" s="65"/>
      <c r="C981" s="65"/>
      <c r="D981" s="65"/>
      <c r="E981" s="65"/>
      <c r="F981" s="242"/>
      <c r="G981" s="242"/>
      <c r="H981" s="65"/>
      <c r="I981" s="65"/>
      <c r="J981" s="180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2:23">
      <c r="B982" s="65"/>
      <c r="C982" s="65"/>
      <c r="D982" s="65"/>
      <c r="E982" s="65"/>
      <c r="F982" s="242"/>
      <c r="G982" s="242"/>
      <c r="H982" s="65"/>
      <c r="I982" s="65"/>
      <c r="J982" s="180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2:23">
      <c r="B983" s="65"/>
      <c r="C983" s="65"/>
      <c r="D983" s="65"/>
      <c r="E983" s="65"/>
      <c r="F983" s="242"/>
      <c r="G983" s="242"/>
      <c r="H983" s="65"/>
      <c r="I983" s="65"/>
      <c r="J983" s="180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2:23">
      <c r="B984" s="65"/>
      <c r="C984" s="65"/>
      <c r="D984" s="65"/>
      <c r="E984" s="65"/>
      <c r="F984" s="242"/>
      <c r="G984" s="242"/>
      <c r="H984" s="65"/>
      <c r="I984" s="65"/>
      <c r="J984" s="180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2:23">
      <c r="B985" s="65"/>
      <c r="C985" s="65"/>
      <c r="D985" s="65"/>
      <c r="E985" s="65"/>
      <c r="F985" s="242"/>
      <c r="G985" s="242"/>
      <c r="H985" s="65"/>
      <c r="I985" s="65"/>
      <c r="J985" s="180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2:23">
      <c r="B986" s="65"/>
      <c r="C986" s="65"/>
      <c r="D986" s="65"/>
      <c r="E986" s="65"/>
      <c r="F986" s="242"/>
      <c r="G986" s="242"/>
      <c r="H986" s="65"/>
      <c r="I986" s="65"/>
      <c r="J986" s="180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2:23">
      <c r="B987" s="65"/>
      <c r="C987" s="65"/>
      <c r="D987" s="65"/>
      <c r="E987" s="65"/>
      <c r="F987" s="242"/>
      <c r="G987" s="242"/>
      <c r="H987" s="65"/>
      <c r="I987" s="65"/>
      <c r="J987" s="180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2:23">
      <c r="B988" s="65"/>
      <c r="C988" s="65"/>
      <c r="D988" s="65"/>
      <c r="E988" s="65"/>
      <c r="F988" s="242"/>
      <c r="G988" s="242"/>
      <c r="H988" s="65"/>
      <c r="I988" s="65"/>
      <c r="J988" s="180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2:23">
      <c r="B989" s="65"/>
      <c r="C989" s="65"/>
      <c r="D989" s="65"/>
      <c r="E989" s="65"/>
      <c r="F989" s="242"/>
      <c r="G989" s="242"/>
      <c r="H989" s="65"/>
      <c r="I989" s="65"/>
      <c r="J989" s="180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2:23">
      <c r="B990" s="65"/>
      <c r="C990" s="65"/>
      <c r="D990" s="65"/>
      <c r="E990" s="65"/>
      <c r="F990" s="242"/>
      <c r="G990" s="242"/>
      <c r="H990" s="65"/>
      <c r="I990" s="65"/>
      <c r="J990" s="180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2:23">
      <c r="B991" s="65"/>
      <c r="C991" s="65"/>
      <c r="D991" s="65"/>
      <c r="E991" s="65"/>
      <c r="F991" s="242"/>
      <c r="G991" s="242"/>
      <c r="H991" s="65"/>
      <c r="I991" s="65"/>
      <c r="J991" s="180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2:23">
      <c r="B992" s="65"/>
      <c r="C992" s="65"/>
      <c r="D992" s="65"/>
      <c r="E992" s="65"/>
      <c r="F992" s="242"/>
      <c r="G992" s="242"/>
      <c r="H992" s="65"/>
      <c r="I992" s="65"/>
      <c r="J992" s="180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2:23">
      <c r="B993" s="65"/>
      <c r="C993" s="65"/>
      <c r="D993" s="65"/>
      <c r="E993" s="65"/>
      <c r="F993" s="242"/>
      <c r="G993" s="242"/>
      <c r="H993" s="65"/>
      <c r="I993" s="65"/>
      <c r="J993" s="180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2:23">
      <c r="B994" s="65"/>
      <c r="C994" s="65"/>
      <c r="D994" s="65"/>
      <c r="E994" s="65"/>
      <c r="F994" s="242"/>
      <c r="G994" s="242"/>
      <c r="H994" s="65"/>
      <c r="I994" s="65"/>
      <c r="J994" s="180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2:23">
      <c r="B995" s="65"/>
      <c r="C995" s="65"/>
      <c r="D995" s="65"/>
      <c r="E995" s="65"/>
      <c r="F995" s="242"/>
      <c r="G995" s="242"/>
      <c r="H995" s="65"/>
      <c r="I995" s="65"/>
      <c r="J995" s="180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2:23">
      <c r="B996" s="65"/>
      <c r="C996" s="65"/>
      <c r="D996" s="65"/>
      <c r="E996" s="65"/>
      <c r="F996" s="242"/>
      <c r="G996" s="242"/>
      <c r="H996" s="65"/>
      <c r="I996" s="65"/>
      <c r="J996" s="180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2:23">
      <c r="B997" s="65"/>
      <c r="C997" s="65"/>
      <c r="D997" s="65"/>
      <c r="E997" s="65"/>
      <c r="F997" s="242"/>
      <c r="G997" s="242"/>
      <c r="H997" s="65"/>
      <c r="I997" s="65"/>
      <c r="J997" s="180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2:23">
      <c r="B998" s="65"/>
      <c r="C998" s="65"/>
      <c r="D998" s="65"/>
      <c r="E998" s="65"/>
      <c r="F998" s="242"/>
      <c r="G998" s="242"/>
      <c r="H998" s="65"/>
      <c r="I998" s="65"/>
      <c r="J998" s="180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2:23">
      <c r="B999" s="65"/>
      <c r="C999" s="65"/>
      <c r="D999" s="65"/>
      <c r="E999" s="65"/>
      <c r="F999" s="242"/>
      <c r="G999" s="242"/>
      <c r="H999" s="65"/>
      <c r="I999" s="65"/>
      <c r="J999" s="180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2:23">
      <c r="B1000" s="65"/>
      <c r="C1000" s="65"/>
      <c r="D1000" s="65"/>
      <c r="E1000" s="65"/>
      <c r="F1000" s="242"/>
      <c r="G1000" s="242"/>
      <c r="H1000" s="65"/>
      <c r="I1000" s="65"/>
      <c r="J1000" s="180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  <row r="1001" spans="2:23">
      <c r="B1001" s="65"/>
      <c r="C1001" s="65"/>
      <c r="D1001" s="65"/>
      <c r="E1001" s="65"/>
      <c r="F1001" s="242"/>
      <c r="G1001" s="242"/>
      <c r="H1001" s="65"/>
      <c r="I1001" s="65"/>
      <c r="J1001" s="180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</row>
    <row r="1002" spans="2:23">
      <c r="B1002" s="65"/>
      <c r="C1002" s="65"/>
      <c r="D1002" s="65"/>
      <c r="E1002" s="65"/>
      <c r="F1002" s="242"/>
      <c r="G1002" s="242"/>
      <c r="H1002" s="65"/>
      <c r="I1002" s="65"/>
      <c r="J1002" s="180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</row>
    <row r="1003" spans="2:23">
      <c r="B1003" s="65"/>
      <c r="C1003" s="65"/>
      <c r="D1003" s="65"/>
      <c r="E1003" s="65"/>
      <c r="F1003" s="242"/>
      <c r="G1003" s="242"/>
      <c r="H1003" s="65"/>
      <c r="I1003" s="65"/>
      <c r="J1003" s="180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</row>
    <row r="1004" spans="2:23">
      <c r="B1004" s="65"/>
      <c r="C1004" s="65"/>
      <c r="D1004" s="65"/>
      <c r="E1004" s="65"/>
      <c r="F1004" s="242"/>
      <c r="G1004" s="242"/>
      <c r="H1004" s="65"/>
      <c r="I1004" s="65"/>
      <c r="J1004" s="180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</row>
    <row r="1005" spans="2:23">
      <c r="B1005" s="65"/>
      <c r="C1005" s="65"/>
      <c r="D1005" s="65"/>
      <c r="E1005" s="65"/>
      <c r="F1005" s="242"/>
      <c r="G1005" s="242"/>
      <c r="H1005" s="65"/>
      <c r="I1005" s="65"/>
      <c r="J1005" s="180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</row>
    <row r="1006" spans="2:23">
      <c r="B1006" s="65"/>
      <c r="C1006" s="65"/>
      <c r="D1006" s="65"/>
      <c r="E1006" s="65"/>
      <c r="F1006" s="242"/>
      <c r="G1006" s="242"/>
      <c r="H1006" s="65"/>
      <c r="I1006" s="65"/>
      <c r="J1006" s="180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</row>
    <row r="1007" spans="2:23">
      <c r="B1007" s="65"/>
      <c r="C1007" s="65"/>
      <c r="D1007" s="65"/>
      <c r="E1007" s="65"/>
      <c r="F1007" s="242"/>
      <c r="G1007" s="242"/>
      <c r="H1007" s="65"/>
      <c r="I1007" s="65"/>
      <c r="J1007" s="180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</row>
    <row r="1008" spans="2:23">
      <c r="B1008" s="65"/>
      <c r="C1008" s="65"/>
      <c r="D1008" s="65"/>
      <c r="E1008" s="65"/>
      <c r="F1008" s="242"/>
      <c r="G1008" s="242"/>
      <c r="H1008" s="65"/>
      <c r="I1008" s="65"/>
      <c r="J1008" s="180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</row>
    <row r="1009" spans="2:23">
      <c r="B1009" s="65"/>
      <c r="C1009" s="65"/>
      <c r="D1009" s="65"/>
      <c r="E1009" s="65"/>
      <c r="F1009" s="242"/>
      <c r="G1009" s="242"/>
      <c r="H1009" s="65"/>
      <c r="I1009" s="65"/>
      <c r="J1009" s="180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</row>
    <row r="1010" spans="2:23">
      <c r="B1010" s="65"/>
      <c r="C1010" s="65"/>
      <c r="D1010" s="65"/>
      <c r="E1010" s="65"/>
      <c r="F1010" s="242"/>
      <c r="G1010" s="242"/>
      <c r="H1010" s="65"/>
      <c r="I1010" s="65"/>
      <c r="J1010" s="180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</row>
    <row r="1011" spans="2:23">
      <c r="B1011" s="65"/>
      <c r="C1011" s="65"/>
      <c r="D1011" s="65"/>
      <c r="E1011" s="65"/>
      <c r="F1011" s="242"/>
      <c r="G1011" s="242"/>
      <c r="H1011" s="65"/>
      <c r="I1011" s="65"/>
      <c r="J1011" s="180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</row>
    <row r="1012" spans="2:23">
      <c r="B1012" s="65"/>
      <c r="C1012" s="65"/>
      <c r="D1012" s="65"/>
      <c r="E1012" s="65"/>
      <c r="F1012" s="242"/>
      <c r="G1012" s="242"/>
      <c r="H1012" s="65"/>
      <c r="I1012" s="65"/>
      <c r="J1012" s="180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</row>
    <row r="1013" spans="2:23">
      <c r="B1013" s="65"/>
      <c r="C1013" s="65"/>
      <c r="D1013" s="65"/>
      <c r="E1013" s="65"/>
      <c r="F1013" s="242"/>
      <c r="G1013" s="242"/>
      <c r="H1013" s="65"/>
      <c r="I1013" s="65"/>
      <c r="J1013" s="180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</row>
    <row r="1014" spans="2:23">
      <c r="B1014" s="65"/>
      <c r="C1014" s="65"/>
      <c r="D1014" s="65"/>
      <c r="E1014" s="65"/>
      <c r="F1014" s="242"/>
      <c r="G1014" s="242"/>
      <c r="H1014" s="65"/>
      <c r="I1014" s="65"/>
      <c r="J1014" s="180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</row>
    <row r="1015" spans="2:23">
      <c r="B1015" s="65"/>
      <c r="C1015" s="65"/>
      <c r="D1015" s="65"/>
      <c r="E1015" s="65"/>
      <c r="F1015" s="242"/>
      <c r="G1015" s="242"/>
      <c r="H1015" s="65"/>
      <c r="I1015" s="65"/>
      <c r="J1015" s="180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</row>
    <row r="1016" spans="2:23">
      <c r="B1016" s="65"/>
      <c r="C1016" s="65"/>
      <c r="D1016" s="65"/>
      <c r="E1016" s="65"/>
      <c r="F1016" s="242"/>
      <c r="G1016" s="242"/>
      <c r="H1016" s="65"/>
      <c r="I1016" s="65"/>
      <c r="J1016" s="180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</row>
    <row r="1017" spans="2:23">
      <c r="B1017" s="65"/>
      <c r="C1017" s="65"/>
      <c r="D1017" s="65"/>
      <c r="E1017" s="65"/>
      <c r="F1017" s="242"/>
      <c r="G1017" s="242"/>
      <c r="H1017" s="65"/>
      <c r="I1017" s="65"/>
      <c r="J1017" s="180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</row>
    <row r="1018" spans="2:23">
      <c r="B1018" s="65"/>
      <c r="C1018" s="65"/>
      <c r="D1018" s="65"/>
      <c r="E1018" s="65"/>
      <c r="F1018" s="242"/>
      <c r="G1018" s="242"/>
      <c r="H1018" s="65"/>
      <c r="I1018" s="65"/>
      <c r="J1018" s="180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</row>
    <row r="1019" spans="2:23">
      <c r="B1019" s="65"/>
      <c r="C1019" s="65"/>
      <c r="D1019" s="65"/>
      <c r="E1019" s="65"/>
      <c r="F1019" s="242"/>
      <c r="G1019" s="242"/>
      <c r="H1019" s="65"/>
      <c r="I1019" s="65"/>
      <c r="J1019" s="180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</row>
    <row r="1020" spans="2:23">
      <c r="B1020" s="65"/>
      <c r="C1020" s="65"/>
      <c r="D1020" s="65"/>
      <c r="E1020" s="65"/>
      <c r="F1020" s="242"/>
      <c r="G1020" s="242"/>
      <c r="H1020" s="65"/>
      <c r="I1020" s="65"/>
      <c r="J1020" s="180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</row>
    <row r="1021" spans="2:23">
      <c r="B1021" s="65"/>
      <c r="C1021" s="65"/>
      <c r="D1021" s="65"/>
      <c r="E1021" s="65"/>
      <c r="F1021" s="242"/>
      <c r="G1021" s="242"/>
      <c r="H1021" s="65"/>
      <c r="I1021" s="65"/>
      <c r="J1021" s="180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</row>
    <row r="1022" spans="2:23">
      <c r="B1022" s="65"/>
      <c r="C1022" s="65"/>
      <c r="D1022" s="65"/>
      <c r="E1022" s="65"/>
      <c r="F1022" s="242"/>
      <c r="G1022" s="242"/>
      <c r="H1022" s="65"/>
      <c r="I1022" s="65"/>
      <c r="J1022" s="180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</row>
    <row r="1023" spans="2:23">
      <c r="M1023" s="1"/>
    </row>
  </sheetData>
  <sheetProtection password="F5AC" sheet="1" objects="1" scenarios="1"/>
  <sortState ref="A210:M211">
    <sortCondition ref="G210:G211"/>
  </sortState>
  <mergeCells count="2">
    <mergeCell ref="D3:D4"/>
    <mergeCell ref="E3:I4"/>
  </mergeCells>
  <conditionalFormatting sqref="C5:I17">
    <cfRule type="expression" dxfId="105" priority="558" stopIfTrue="1">
      <formula>$E5&gt;0</formula>
    </cfRule>
  </conditionalFormatting>
  <conditionalFormatting sqref="C99:G102 C104:G108 C110:G113 C115:G115 C117:G118 C120:G121 C123:G124 C126:G127 C195:G200 C205:G206 C210:G211 I99:I102 I104:I108 I110:I113 I115 I117:I118 I120:I121 I123:I124 I126:I127 I195:I200 I205:I206 I210:I211 I21:I22 C21:G22 C79:G81 I79:I81 I208 C208:G208 C26:G27 I26:I27 I32 C32:G32 C35:G40 I35:I40 I43:I44 C43:G44 C46:G46 I46 I48:I50 C48:G50 C52:G55 I52:I55 I57:I59 C57:G59 C62:G64 I62:I64 I66:I69 C66:G69 C71:G75 I71:I75 I83:I86 C83:G86 C88:G97 I88:I97 C132:G149 I132:I149 I129:I130 C129:G130 C151:G168 I151:I168 I170:I177 C170:G177 C179:G180 I179:I180 I190:I193 C190:G193 I202:I203 C202:G203 I183:I188 C183:G188">
    <cfRule type="expression" dxfId="104" priority="559" stopIfTrue="1">
      <formula>$J21=0</formula>
    </cfRule>
    <cfRule type="expression" dxfId="103" priority="560" stopIfTrue="1">
      <formula>$J21=2</formula>
    </cfRule>
    <cfRule type="expression" dxfId="102" priority="561" stopIfTrue="1">
      <formula>$J21=1</formula>
    </cfRule>
  </conditionalFormatting>
  <conditionalFormatting sqref="I76 C76:G76">
    <cfRule type="expression" dxfId="101" priority="106" stopIfTrue="1">
      <formula>$J76=0</formula>
    </cfRule>
    <cfRule type="expression" dxfId="100" priority="107" stopIfTrue="1">
      <formula>$J76=2</formula>
    </cfRule>
    <cfRule type="expression" dxfId="99" priority="108" stopIfTrue="1">
      <formula>$J76=1</formula>
    </cfRule>
  </conditionalFormatting>
  <conditionalFormatting sqref="C131:G131 I131">
    <cfRule type="expression" dxfId="98" priority="103" stopIfTrue="1">
      <formula>$J131=0</formula>
    </cfRule>
    <cfRule type="expression" dxfId="97" priority="104" stopIfTrue="1">
      <formula>$J131=2</formula>
    </cfRule>
    <cfRule type="expression" dxfId="96" priority="105" stopIfTrue="1">
      <formula>$J131=1</formula>
    </cfRule>
  </conditionalFormatting>
  <conditionalFormatting sqref="C207:G207 I207">
    <cfRule type="expression" dxfId="95" priority="100" stopIfTrue="1">
      <formula>$J207=0</formula>
    </cfRule>
    <cfRule type="expression" dxfId="94" priority="101" stopIfTrue="1">
      <formula>$J207=2</formula>
    </cfRule>
    <cfRule type="expression" dxfId="93" priority="102" stopIfTrue="1">
      <formula>$J207=1</formula>
    </cfRule>
  </conditionalFormatting>
  <conditionalFormatting sqref="I150 C150:G150">
    <cfRule type="expression" dxfId="92" priority="97" stopIfTrue="1">
      <formula>$J150=0</formula>
    </cfRule>
    <cfRule type="expression" dxfId="91" priority="98" stopIfTrue="1">
      <formula>$J150=2</formula>
    </cfRule>
    <cfRule type="expression" dxfId="90" priority="99" stopIfTrue="1">
      <formula>$J150=1</formula>
    </cfRule>
  </conditionalFormatting>
  <conditionalFormatting sqref="I23 C23:G23">
    <cfRule type="expression" dxfId="89" priority="94" stopIfTrue="1">
      <formula>$J23=0</formula>
    </cfRule>
    <cfRule type="expression" dxfId="88" priority="95" stopIfTrue="1">
      <formula>$J23=2</formula>
    </cfRule>
    <cfRule type="expression" dxfId="87" priority="96" stopIfTrue="1">
      <formula>$J23=1</formula>
    </cfRule>
  </conditionalFormatting>
  <conditionalFormatting sqref="I24 C24:G24">
    <cfRule type="expression" dxfId="86" priority="91" stopIfTrue="1">
      <formula>$J24=0</formula>
    </cfRule>
    <cfRule type="expression" dxfId="85" priority="92" stopIfTrue="1">
      <formula>$J24=2</formula>
    </cfRule>
    <cfRule type="expression" dxfId="84" priority="93" stopIfTrue="1">
      <formula>$J24=1</formula>
    </cfRule>
  </conditionalFormatting>
  <conditionalFormatting sqref="I25 C25:G25">
    <cfRule type="expression" dxfId="83" priority="88" stopIfTrue="1">
      <formula>$J25=0</formula>
    </cfRule>
    <cfRule type="expression" dxfId="82" priority="89" stopIfTrue="1">
      <formula>$J25=2</formula>
    </cfRule>
    <cfRule type="expression" dxfId="81" priority="90" stopIfTrue="1">
      <formula>$J25=1</formula>
    </cfRule>
  </conditionalFormatting>
  <conditionalFormatting sqref="C28:G28 I28">
    <cfRule type="expression" dxfId="80" priority="85" stopIfTrue="1">
      <formula>$J28=0</formula>
    </cfRule>
    <cfRule type="expression" dxfId="79" priority="86" stopIfTrue="1">
      <formula>$J28=2</formula>
    </cfRule>
    <cfRule type="expression" dxfId="78" priority="87" stopIfTrue="1">
      <formula>$J28=1</formula>
    </cfRule>
  </conditionalFormatting>
  <conditionalFormatting sqref="C29:G29 I29">
    <cfRule type="expression" dxfId="77" priority="82" stopIfTrue="1">
      <formula>$J29=0</formula>
    </cfRule>
    <cfRule type="expression" dxfId="76" priority="83" stopIfTrue="1">
      <formula>$J29=2</formula>
    </cfRule>
    <cfRule type="expression" dxfId="75" priority="84" stopIfTrue="1">
      <formula>$J29=1</formula>
    </cfRule>
  </conditionalFormatting>
  <conditionalFormatting sqref="C30:G30 I30">
    <cfRule type="expression" dxfId="74" priority="79" stopIfTrue="1">
      <formula>$J30=0</formula>
    </cfRule>
    <cfRule type="expression" dxfId="73" priority="80" stopIfTrue="1">
      <formula>$J30=2</formula>
    </cfRule>
    <cfRule type="expression" dxfId="72" priority="81" stopIfTrue="1">
      <formula>$J30=1</formula>
    </cfRule>
  </conditionalFormatting>
  <conditionalFormatting sqref="C31:G31 I31">
    <cfRule type="expression" dxfId="71" priority="76" stopIfTrue="1">
      <formula>$J31=0</formula>
    </cfRule>
    <cfRule type="expression" dxfId="70" priority="77" stopIfTrue="1">
      <formula>$J31=2</formula>
    </cfRule>
    <cfRule type="expression" dxfId="69" priority="78" stopIfTrue="1">
      <formula>$J31=1</formula>
    </cfRule>
  </conditionalFormatting>
  <conditionalFormatting sqref="I33 C33:G33">
    <cfRule type="expression" dxfId="68" priority="73" stopIfTrue="1">
      <formula>$J33=0</formula>
    </cfRule>
    <cfRule type="expression" dxfId="67" priority="74" stopIfTrue="1">
      <formula>$J33=2</formula>
    </cfRule>
    <cfRule type="expression" dxfId="66" priority="75" stopIfTrue="1">
      <formula>$J33=1</formula>
    </cfRule>
  </conditionalFormatting>
  <conditionalFormatting sqref="I34 C34:G34">
    <cfRule type="expression" dxfId="65" priority="70" stopIfTrue="1">
      <formula>$J34=0</formula>
    </cfRule>
    <cfRule type="expression" dxfId="64" priority="71" stopIfTrue="1">
      <formula>$J34=2</formula>
    </cfRule>
    <cfRule type="expression" dxfId="63" priority="72" stopIfTrue="1">
      <formula>$J34=1</formula>
    </cfRule>
  </conditionalFormatting>
  <conditionalFormatting sqref="C41:G41 I41">
    <cfRule type="expression" dxfId="62" priority="67" stopIfTrue="1">
      <formula>$J41=0</formula>
    </cfRule>
    <cfRule type="expression" dxfId="61" priority="68" stopIfTrue="1">
      <formula>$J41=2</formula>
    </cfRule>
    <cfRule type="expression" dxfId="60" priority="69" stopIfTrue="1">
      <formula>$J41=1</formula>
    </cfRule>
  </conditionalFormatting>
  <conditionalFormatting sqref="C42:G42 I42">
    <cfRule type="expression" dxfId="59" priority="64" stopIfTrue="1">
      <formula>$J42=0</formula>
    </cfRule>
    <cfRule type="expression" dxfId="58" priority="65" stopIfTrue="1">
      <formula>$J42=2</formula>
    </cfRule>
    <cfRule type="expression" dxfId="57" priority="66" stopIfTrue="1">
      <formula>$J42=1</formula>
    </cfRule>
  </conditionalFormatting>
  <conditionalFormatting sqref="I45 C45:G45">
    <cfRule type="expression" dxfId="56" priority="61" stopIfTrue="1">
      <formula>$J45=0</formula>
    </cfRule>
    <cfRule type="expression" dxfId="55" priority="62" stopIfTrue="1">
      <formula>$J45=2</formula>
    </cfRule>
    <cfRule type="expression" dxfId="54" priority="63" stopIfTrue="1">
      <formula>$J45=1</formula>
    </cfRule>
  </conditionalFormatting>
  <conditionalFormatting sqref="C47:G47 I47">
    <cfRule type="expression" dxfId="53" priority="58" stopIfTrue="1">
      <formula>$J47=0</formula>
    </cfRule>
    <cfRule type="expression" dxfId="52" priority="59" stopIfTrue="1">
      <formula>$J47=2</formula>
    </cfRule>
    <cfRule type="expression" dxfId="51" priority="60" stopIfTrue="1">
      <formula>$J47=1</formula>
    </cfRule>
  </conditionalFormatting>
  <conditionalFormatting sqref="I51 C51:G51">
    <cfRule type="expression" dxfId="50" priority="55" stopIfTrue="1">
      <formula>$J51=0</formula>
    </cfRule>
    <cfRule type="expression" dxfId="49" priority="56" stopIfTrue="1">
      <formula>$J51=2</formula>
    </cfRule>
    <cfRule type="expression" dxfId="48" priority="57" stopIfTrue="1">
      <formula>$J51=1</formula>
    </cfRule>
  </conditionalFormatting>
  <conditionalFormatting sqref="C56:G56 I56">
    <cfRule type="expression" dxfId="47" priority="52" stopIfTrue="1">
      <formula>$J56=0</formula>
    </cfRule>
    <cfRule type="expression" dxfId="46" priority="53" stopIfTrue="1">
      <formula>$J56=2</formula>
    </cfRule>
    <cfRule type="expression" dxfId="45" priority="54" stopIfTrue="1">
      <formula>$J56=1</formula>
    </cfRule>
  </conditionalFormatting>
  <conditionalFormatting sqref="I60 C60:G60">
    <cfRule type="expression" dxfId="44" priority="49" stopIfTrue="1">
      <formula>$J60=0</formula>
    </cfRule>
    <cfRule type="expression" dxfId="43" priority="50" stopIfTrue="1">
      <formula>$J60=2</formula>
    </cfRule>
    <cfRule type="expression" dxfId="42" priority="51" stopIfTrue="1">
      <formula>$J60=1</formula>
    </cfRule>
  </conditionalFormatting>
  <conditionalFormatting sqref="I61 C61:G61">
    <cfRule type="expression" dxfId="41" priority="46" stopIfTrue="1">
      <formula>$J61=0</formula>
    </cfRule>
    <cfRule type="expression" dxfId="40" priority="47" stopIfTrue="1">
      <formula>$J61=2</formula>
    </cfRule>
    <cfRule type="expression" dxfId="39" priority="48" stopIfTrue="1">
      <formula>$J61=1</formula>
    </cfRule>
  </conditionalFormatting>
  <conditionalFormatting sqref="C65:G65 I65">
    <cfRule type="expression" dxfId="38" priority="43" stopIfTrue="1">
      <formula>$J65=0</formula>
    </cfRule>
    <cfRule type="expression" dxfId="37" priority="44" stopIfTrue="1">
      <formula>$J65=2</formula>
    </cfRule>
    <cfRule type="expression" dxfId="36" priority="45" stopIfTrue="1">
      <formula>$J65=1</formula>
    </cfRule>
  </conditionalFormatting>
  <conditionalFormatting sqref="I70 C70:G70">
    <cfRule type="expression" dxfId="35" priority="40" stopIfTrue="1">
      <formula>$J70=0</formula>
    </cfRule>
    <cfRule type="expression" dxfId="34" priority="41" stopIfTrue="1">
      <formula>$J70=2</formula>
    </cfRule>
    <cfRule type="expression" dxfId="33" priority="42" stopIfTrue="1">
      <formula>$J70=1</formula>
    </cfRule>
  </conditionalFormatting>
  <conditionalFormatting sqref="C78:G78 I78">
    <cfRule type="expression" dxfId="32" priority="37" stopIfTrue="1">
      <formula>$J78=0</formula>
    </cfRule>
    <cfRule type="expression" dxfId="31" priority="38" stopIfTrue="1">
      <formula>$J78=2</formula>
    </cfRule>
    <cfRule type="expression" dxfId="30" priority="39" stopIfTrue="1">
      <formula>$J78=1</formula>
    </cfRule>
  </conditionalFormatting>
  <conditionalFormatting sqref="C77:G77 I77">
    <cfRule type="expression" dxfId="29" priority="34" stopIfTrue="1">
      <formula>$J77=0</formula>
    </cfRule>
    <cfRule type="expression" dxfId="28" priority="35" stopIfTrue="1">
      <formula>$J77=2</formula>
    </cfRule>
    <cfRule type="expression" dxfId="27" priority="36" stopIfTrue="1">
      <formula>$J77=1</formula>
    </cfRule>
  </conditionalFormatting>
  <conditionalFormatting sqref="C82:G82 I82">
    <cfRule type="expression" dxfId="26" priority="31" stopIfTrue="1">
      <formula>$J82=0</formula>
    </cfRule>
    <cfRule type="expression" dxfId="25" priority="32" stopIfTrue="1">
      <formula>$J82=2</formula>
    </cfRule>
    <cfRule type="expression" dxfId="24" priority="33" stopIfTrue="1">
      <formula>$J82=1</formula>
    </cfRule>
  </conditionalFormatting>
  <conditionalFormatting sqref="I87 C87:G87">
    <cfRule type="expression" dxfId="23" priority="28" stopIfTrue="1">
      <formula>$J87=0</formula>
    </cfRule>
    <cfRule type="expression" dxfId="22" priority="29" stopIfTrue="1">
      <formula>$J87=2</formula>
    </cfRule>
    <cfRule type="expression" dxfId="21" priority="30" stopIfTrue="1">
      <formula>$J87=1</formula>
    </cfRule>
  </conditionalFormatting>
  <conditionalFormatting sqref="C128:G128 I128">
    <cfRule type="expression" dxfId="20" priority="19" stopIfTrue="1">
      <formula>$J128=0</formula>
    </cfRule>
    <cfRule type="expression" dxfId="19" priority="20" stopIfTrue="1">
      <formula>$J128=2</formula>
    </cfRule>
    <cfRule type="expression" dxfId="18" priority="21" stopIfTrue="1">
      <formula>$J128=1</formula>
    </cfRule>
  </conditionalFormatting>
  <conditionalFormatting sqref="C169:G169 I169">
    <cfRule type="expression" dxfId="17" priority="16" stopIfTrue="1">
      <formula>$J169=0</formula>
    </cfRule>
    <cfRule type="expression" dxfId="16" priority="17" stopIfTrue="1">
      <formula>$J169=2</formula>
    </cfRule>
    <cfRule type="expression" dxfId="15" priority="18" stopIfTrue="1">
      <formula>$J169=1</formula>
    </cfRule>
  </conditionalFormatting>
  <conditionalFormatting sqref="I178 C178:G178">
    <cfRule type="expression" dxfId="14" priority="13" stopIfTrue="1">
      <formula>$J178=0</formula>
    </cfRule>
    <cfRule type="expression" dxfId="13" priority="14" stopIfTrue="1">
      <formula>$J178=2</formula>
    </cfRule>
    <cfRule type="expression" dxfId="12" priority="15" stopIfTrue="1">
      <formula>$J178=1</formula>
    </cfRule>
  </conditionalFormatting>
  <conditionalFormatting sqref="C189:G189 I189">
    <cfRule type="expression" dxfId="11" priority="10" stopIfTrue="1">
      <formula>$J189=0</formula>
    </cfRule>
    <cfRule type="expression" dxfId="10" priority="11" stopIfTrue="1">
      <formula>$J189=2</formula>
    </cfRule>
    <cfRule type="expression" dxfId="9" priority="12" stopIfTrue="1">
      <formula>$J189=1</formula>
    </cfRule>
  </conditionalFormatting>
  <conditionalFormatting sqref="I201 C201:G201">
    <cfRule type="expression" dxfId="8" priority="7" stopIfTrue="1">
      <formula>$J201=0</formula>
    </cfRule>
    <cfRule type="expression" dxfId="7" priority="8" stopIfTrue="1">
      <formula>$J201=2</formula>
    </cfRule>
    <cfRule type="expression" dxfId="6" priority="9" stopIfTrue="1">
      <formula>$J201=1</formula>
    </cfRule>
  </conditionalFormatting>
  <conditionalFormatting sqref="C181:G181 I181">
    <cfRule type="expression" dxfId="5" priority="4" stopIfTrue="1">
      <formula>$J181=0</formula>
    </cfRule>
    <cfRule type="expression" dxfId="4" priority="5" stopIfTrue="1">
      <formula>$J181=2</formula>
    </cfRule>
    <cfRule type="expression" dxfId="3" priority="6" stopIfTrue="1">
      <formula>$J181=1</formula>
    </cfRule>
  </conditionalFormatting>
  <conditionalFormatting sqref="C182:G182 I182">
    <cfRule type="expression" dxfId="2" priority="1" stopIfTrue="1">
      <formula>$J182=0</formula>
    </cfRule>
    <cfRule type="expression" dxfId="1" priority="2" stopIfTrue="1">
      <formula>$J182=2</formula>
    </cfRule>
    <cfRule type="expression" dxfId="0" priority="3" stopIfTrue="1">
      <formula>$J182=1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1">
    <tabColor rgb="FF93CDDD"/>
  </sheetPr>
  <dimension ref="A1:R708"/>
  <sheetViews>
    <sheetView zoomScale="70" zoomScaleNormal="70" workbookViewId="0">
      <selection activeCell="A2" sqref="A2"/>
    </sheetView>
  </sheetViews>
  <sheetFormatPr defaultRowHeight="15"/>
  <cols>
    <col min="1" max="1" width="9.85546875" customWidth="1"/>
    <col min="2" max="2" width="65.7109375" customWidth="1"/>
    <col min="3" max="3" width="103.42578125" customWidth="1"/>
    <col min="4" max="4" width="12.42578125" style="165" customWidth="1"/>
    <col min="5" max="5" width="11.7109375" style="165" customWidth="1"/>
    <col min="6" max="6" width="9.140625" style="32" customWidth="1"/>
    <col min="7" max="7" width="86.42578125" style="44" hidden="1" customWidth="1"/>
    <col min="8" max="8" width="14" style="272" hidden="1" customWidth="1"/>
    <col min="9" max="9" width="9.140625" hidden="1" customWidth="1"/>
    <col min="10" max="10" width="11.42578125" customWidth="1"/>
    <col min="11" max="11" width="4.42578125" customWidth="1"/>
    <col min="12" max="18" width="9.140625" customWidth="1"/>
  </cols>
  <sheetData>
    <row r="1" spans="1:12" ht="39" customHeight="1" thickBot="1">
      <c r="A1" s="168" t="s">
        <v>325</v>
      </c>
      <c r="B1" s="94" t="s">
        <v>326</v>
      </c>
      <c r="C1" s="94" t="s">
        <v>327</v>
      </c>
      <c r="D1" s="93" t="s">
        <v>1199</v>
      </c>
      <c r="E1" s="95" t="s">
        <v>1172</v>
      </c>
      <c r="F1" s="169" t="s">
        <v>402</v>
      </c>
      <c r="H1" s="265" t="s">
        <v>1173</v>
      </c>
      <c r="J1" s="44"/>
    </row>
    <row r="2" spans="1:12" ht="15.75">
      <c r="A2" s="89">
        <v>97</v>
      </c>
      <c r="B2" s="91" t="s">
        <v>62</v>
      </c>
      <c r="C2" s="211" t="s">
        <v>68</v>
      </c>
      <c r="D2" s="335">
        <v>12491</v>
      </c>
      <c r="E2" s="342">
        <v>11245</v>
      </c>
      <c r="F2" s="214"/>
      <c r="G2" s="43" t="s">
        <v>429</v>
      </c>
      <c r="H2" s="266" t="s">
        <v>1174</v>
      </c>
      <c r="L2" s="161" t="s">
        <v>906</v>
      </c>
    </row>
    <row r="3" spans="1:12">
      <c r="A3" s="90">
        <v>98</v>
      </c>
      <c r="B3" s="92" t="s">
        <v>199</v>
      </c>
      <c r="C3" s="212" t="s">
        <v>202</v>
      </c>
      <c r="D3" s="336">
        <v>12375</v>
      </c>
      <c r="E3" s="343">
        <v>12347</v>
      </c>
      <c r="F3" s="215"/>
      <c r="G3" s="43" t="s">
        <v>430</v>
      </c>
      <c r="H3" s="267" t="s">
        <v>1175</v>
      </c>
      <c r="I3" s="44"/>
      <c r="L3" s="159" t="s">
        <v>932</v>
      </c>
    </row>
    <row r="4" spans="1:12">
      <c r="A4" s="90">
        <v>99</v>
      </c>
      <c r="B4" s="92" t="s">
        <v>128</v>
      </c>
      <c r="C4" s="212" t="s">
        <v>142</v>
      </c>
      <c r="D4" s="336">
        <v>12206</v>
      </c>
      <c r="E4" s="343">
        <v>12275</v>
      </c>
      <c r="F4" s="215"/>
      <c r="G4" s="43" t="s">
        <v>431</v>
      </c>
      <c r="H4" s="267" t="s">
        <v>1175</v>
      </c>
      <c r="I4" s="44"/>
      <c r="L4" s="159" t="s">
        <v>912</v>
      </c>
    </row>
    <row r="5" spans="1:12">
      <c r="A5" s="90">
        <v>101</v>
      </c>
      <c r="B5" s="92" t="s">
        <v>71</v>
      </c>
      <c r="C5" s="212" t="s">
        <v>78</v>
      </c>
      <c r="D5" s="336">
        <v>11515</v>
      </c>
      <c r="E5" s="344">
        <v>11472</v>
      </c>
      <c r="F5" s="215"/>
      <c r="G5" s="43" t="s">
        <v>461</v>
      </c>
      <c r="H5" s="268" t="s">
        <v>1176</v>
      </c>
      <c r="I5" s="44"/>
      <c r="L5" s="159" t="s">
        <v>913</v>
      </c>
    </row>
    <row r="6" spans="1:12">
      <c r="A6" s="90">
        <v>102</v>
      </c>
      <c r="B6" s="92" t="s">
        <v>173</v>
      </c>
      <c r="C6" s="212" t="s">
        <v>189</v>
      </c>
      <c r="D6" s="336">
        <v>13092</v>
      </c>
      <c r="E6" s="344">
        <v>13152</v>
      </c>
      <c r="F6" s="215"/>
      <c r="G6" s="43" t="s">
        <v>835</v>
      </c>
      <c r="H6" s="268" t="s">
        <v>1176</v>
      </c>
      <c r="I6" s="44"/>
      <c r="L6" s="159" t="s">
        <v>907</v>
      </c>
    </row>
    <row r="7" spans="1:12">
      <c r="A7" s="90">
        <v>103</v>
      </c>
      <c r="B7" s="92" t="s">
        <v>26</v>
      </c>
      <c r="C7" s="212" t="s">
        <v>37</v>
      </c>
      <c r="D7" s="336">
        <v>11275</v>
      </c>
      <c r="E7" s="344">
        <v>11462</v>
      </c>
      <c r="F7" s="215"/>
      <c r="G7" s="43" t="s">
        <v>836</v>
      </c>
      <c r="H7" s="268" t="s">
        <v>1176</v>
      </c>
      <c r="I7" s="44"/>
      <c r="L7" s="159" t="s">
        <v>920</v>
      </c>
    </row>
    <row r="8" spans="1:12">
      <c r="A8" s="90">
        <v>104</v>
      </c>
      <c r="B8" s="92" t="s">
        <v>199</v>
      </c>
      <c r="C8" s="212" t="s">
        <v>984</v>
      </c>
      <c r="D8" s="336">
        <v>12934</v>
      </c>
      <c r="E8" s="344">
        <v>13190</v>
      </c>
      <c r="F8" s="215"/>
      <c r="G8" s="43" t="s">
        <v>462</v>
      </c>
      <c r="H8" s="268" t="s">
        <v>1176</v>
      </c>
      <c r="I8" s="44"/>
      <c r="L8" s="159" t="s">
        <v>921</v>
      </c>
    </row>
    <row r="9" spans="1:12">
      <c r="A9" s="90">
        <v>105</v>
      </c>
      <c r="B9" s="92" t="s">
        <v>71</v>
      </c>
      <c r="C9" s="212" t="s">
        <v>82</v>
      </c>
      <c r="D9" s="336">
        <v>11131</v>
      </c>
      <c r="E9" s="344">
        <v>11506</v>
      </c>
      <c r="F9" s="215"/>
      <c r="G9" s="43" t="s">
        <v>463</v>
      </c>
      <c r="H9" s="268" t="s">
        <v>1176</v>
      </c>
      <c r="I9" s="44"/>
      <c r="L9" s="159" t="s">
        <v>922</v>
      </c>
    </row>
    <row r="10" spans="1:12">
      <c r="A10" s="90">
        <v>106</v>
      </c>
      <c r="B10" s="92" t="s">
        <v>62</v>
      </c>
      <c r="C10" s="212" t="s">
        <v>63</v>
      </c>
      <c r="D10" s="336">
        <v>13593</v>
      </c>
      <c r="E10" s="344">
        <v>13532</v>
      </c>
      <c r="F10" s="215"/>
      <c r="G10" s="43" t="s">
        <v>464</v>
      </c>
      <c r="H10" s="268" t="s">
        <v>1176</v>
      </c>
      <c r="I10" s="44"/>
      <c r="L10" s="159" t="s">
        <v>923</v>
      </c>
    </row>
    <row r="11" spans="1:12">
      <c r="A11" s="90">
        <v>107</v>
      </c>
      <c r="B11" s="92" t="s">
        <v>26</v>
      </c>
      <c r="C11" s="212" t="s">
        <v>985</v>
      </c>
      <c r="D11" s="336">
        <v>10726</v>
      </c>
      <c r="E11" s="344">
        <v>10964</v>
      </c>
      <c r="F11" s="215"/>
      <c r="G11" s="43" t="s">
        <v>465</v>
      </c>
      <c r="H11" s="268" t="s">
        <v>1176</v>
      </c>
      <c r="I11" s="44"/>
      <c r="L11" s="159" t="s">
        <v>926</v>
      </c>
    </row>
    <row r="12" spans="1:12">
      <c r="A12" s="90">
        <v>108</v>
      </c>
      <c r="B12" s="92" t="s">
        <v>62</v>
      </c>
      <c r="C12" s="212" t="s">
        <v>986</v>
      </c>
      <c r="D12" s="336">
        <v>12787</v>
      </c>
      <c r="E12" s="344">
        <v>12855</v>
      </c>
      <c r="F12" s="215"/>
      <c r="G12" s="43" t="s">
        <v>466</v>
      </c>
      <c r="H12" s="268" t="s">
        <v>1176</v>
      </c>
      <c r="I12" s="44"/>
      <c r="L12" s="159" t="s">
        <v>927</v>
      </c>
    </row>
    <row r="13" spans="1:12">
      <c r="A13" s="90">
        <v>109</v>
      </c>
      <c r="B13" s="92" t="s">
        <v>71</v>
      </c>
      <c r="C13" s="212" t="s">
        <v>91</v>
      </c>
      <c r="D13" s="336">
        <v>16372</v>
      </c>
      <c r="E13" s="344">
        <v>16448</v>
      </c>
      <c r="F13" s="215"/>
      <c r="G13" s="43" t="s">
        <v>467</v>
      </c>
      <c r="H13" s="268" t="s">
        <v>1176</v>
      </c>
      <c r="I13" s="44"/>
      <c r="L13" s="164" t="s">
        <v>918</v>
      </c>
    </row>
    <row r="14" spans="1:12">
      <c r="A14" s="90">
        <v>110</v>
      </c>
      <c r="B14" s="92" t="s">
        <v>71</v>
      </c>
      <c r="C14" s="212" t="s">
        <v>987</v>
      </c>
      <c r="D14" s="336">
        <v>16000</v>
      </c>
      <c r="E14" s="344">
        <v>16167</v>
      </c>
      <c r="F14" s="215"/>
      <c r="G14" s="43" t="s">
        <v>468</v>
      </c>
      <c r="H14" s="268" t="s">
        <v>1176</v>
      </c>
      <c r="I14" s="44"/>
      <c r="L14" s="159" t="s">
        <v>924</v>
      </c>
    </row>
    <row r="15" spans="1:12">
      <c r="A15" s="90">
        <v>111</v>
      </c>
      <c r="B15" s="92" t="s">
        <v>26</v>
      </c>
      <c r="C15" s="212" t="s">
        <v>51</v>
      </c>
      <c r="D15" s="336">
        <v>16380</v>
      </c>
      <c r="E15" s="344">
        <v>16386</v>
      </c>
      <c r="F15" s="215"/>
      <c r="G15" s="43" t="s">
        <v>469</v>
      </c>
      <c r="H15" s="268" t="s">
        <v>1176</v>
      </c>
      <c r="I15" s="44"/>
      <c r="L15" s="159" t="s">
        <v>925</v>
      </c>
    </row>
    <row r="16" spans="1:12">
      <c r="A16" s="90">
        <v>112</v>
      </c>
      <c r="B16" s="92" t="s">
        <v>26</v>
      </c>
      <c r="C16" s="212" t="s">
        <v>988</v>
      </c>
      <c r="D16" s="336">
        <v>15851</v>
      </c>
      <c r="E16" s="344">
        <v>15974</v>
      </c>
      <c r="F16" s="215"/>
      <c r="G16" s="43" t="s">
        <v>837</v>
      </c>
      <c r="H16" s="268" t="s">
        <v>1176</v>
      </c>
      <c r="I16" s="44"/>
      <c r="L16" s="159" t="s">
        <v>919</v>
      </c>
    </row>
    <row r="17" spans="1:14">
      <c r="A17" s="90">
        <v>113</v>
      </c>
      <c r="B17" s="92" t="s">
        <v>144</v>
      </c>
      <c r="C17" s="212" t="s">
        <v>153</v>
      </c>
      <c r="D17" s="336">
        <v>14895</v>
      </c>
      <c r="E17" s="344">
        <v>14838</v>
      </c>
      <c r="F17" s="215"/>
      <c r="G17" s="43" t="s">
        <v>838</v>
      </c>
      <c r="H17" s="268" t="s">
        <v>1176</v>
      </c>
      <c r="I17" s="44"/>
      <c r="L17" s="159" t="s">
        <v>908</v>
      </c>
    </row>
    <row r="18" spans="1:14">
      <c r="A18" s="90">
        <v>114</v>
      </c>
      <c r="B18" s="92" t="s">
        <v>144</v>
      </c>
      <c r="C18" s="212" t="s">
        <v>989</v>
      </c>
      <c r="D18" s="336">
        <v>13851</v>
      </c>
      <c r="E18" s="344">
        <v>14038</v>
      </c>
      <c r="F18" s="215"/>
      <c r="G18" s="43" t="s">
        <v>839</v>
      </c>
      <c r="H18" s="268" t="s">
        <v>1176</v>
      </c>
      <c r="I18" s="44"/>
      <c r="L18" s="159" t="s">
        <v>905</v>
      </c>
    </row>
    <row r="19" spans="1:14">
      <c r="A19" s="90">
        <v>115</v>
      </c>
      <c r="B19" s="92" t="s">
        <v>156</v>
      </c>
      <c r="C19" s="212" t="s">
        <v>165</v>
      </c>
      <c r="D19" s="336">
        <v>14166</v>
      </c>
      <c r="E19" s="344">
        <v>14060</v>
      </c>
      <c r="F19" s="215"/>
      <c r="G19" s="43" t="s">
        <v>470</v>
      </c>
      <c r="H19" s="268" t="s">
        <v>1176</v>
      </c>
      <c r="I19" s="44"/>
      <c r="L19" s="159" t="s">
        <v>860</v>
      </c>
    </row>
    <row r="20" spans="1:14">
      <c r="A20" s="90">
        <v>116</v>
      </c>
      <c r="B20" s="92" t="s">
        <v>156</v>
      </c>
      <c r="C20" s="212" t="s">
        <v>990</v>
      </c>
      <c r="D20" s="336">
        <v>13501</v>
      </c>
      <c r="E20" s="344">
        <v>13500</v>
      </c>
      <c r="F20" s="215"/>
      <c r="G20" s="43" t="s">
        <v>471</v>
      </c>
      <c r="H20" s="268" t="s">
        <v>1176</v>
      </c>
      <c r="I20" s="44"/>
      <c r="L20" s="159" t="s">
        <v>909</v>
      </c>
    </row>
    <row r="21" spans="1:14">
      <c r="A21" s="90">
        <v>117</v>
      </c>
      <c r="B21" s="92" t="s">
        <v>71</v>
      </c>
      <c r="C21" s="212" t="s">
        <v>84</v>
      </c>
      <c r="D21" s="336">
        <v>18229</v>
      </c>
      <c r="E21" s="344">
        <v>18199</v>
      </c>
      <c r="F21" s="215"/>
      <c r="G21" s="43" t="s">
        <v>472</v>
      </c>
      <c r="H21" s="268" t="s">
        <v>1176</v>
      </c>
      <c r="I21" s="44"/>
    </row>
    <row r="22" spans="1:14">
      <c r="A22" s="90">
        <v>118</v>
      </c>
      <c r="B22" s="92" t="s">
        <v>71</v>
      </c>
      <c r="C22" s="212" t="s">
        <v>991</v>
      </c>
      <c r="D22" s="336">
        <v>15671</v>
      </c>
      <c r="E22" s="344">
        <v>15863</v>
      </c>
      <c r="F22" s="215"/>
      <c r="G22" s="43" t="s">
        <v>473</v>
      </c>
      <c r="H22" s="268" t="s">
        <v>1176</v>
      </c>
      <c r="I22" s="44"/>
    </row>
    <row r="23" spans="1:14">
      <c r="A23" s="90">
        <v>119</v>
      </c>
      <c r="B23" s="92" t="s">
        <v>26</v>
      </c>
      <c r="C23" s="212" t="s">
        <v>45</v>
      </c>
      <c r="D23" s="336">
        <v>17938</v>
      </c>
      <c r="E23" s="344">
        <v>17953</v>
      </c>
      <c r="F23" s="215"/>
      <c r="G23" s="43" t="s">
        <v>474</v>
      </c>
      <c r="H23" s="268" t="s">
        <v>1176</v>
      </c>
      <c r="I23" s="44"/>
    </row>
    <row r="24" spans="1:14" ht="15.75">
      <c r="A24" s="90">
        <v>120</v>
      </c>
      <c r="B24" s="92" t="s">
        <v>26</v>
      </c>
      <c r="C24" s="212" t="s">
        <v>992</v>
      </c>
      <c r="D24" s="336">
        <v>15380</v>
      </c>
      <c r="E24" s="344">
        <v>15422</v>
      </c>
      <c r="F24" s="215"/>
      <c r="G24" s="43" t="s">
        <v>475</v>
      </c>
      <c r="H24" s="268" t="s">
        <v>1176</v>
      </c>
      <c r="I24" s="44"/>
      <c r="L24" s="163" t="s">
        <v>904</v>
      </c>
    </row>
    <row r="25" spans="1:14">
      <c r="A25" s="90">
        <v>121</v>
      </c>
      <c r="B25" s="92" t="s">
        <v>62</v>
      </c>
      <c r="C25" s="212" t="s">
        <v>67</v>
      </c>
      <c r="D25" s="336">
        <v>17409</v>
      </c>
      <c r="E25" s="344">
        <v>17515</v>
      </c>
      <c r="F25" s="215"/>
      <c r="G25" s="43" t="s">
        <v>476</v>
      </c>
      <c r="H25" s="268" t="s">
        <v>1176</v>
      </c>
      <c r="I25" s="44"/>
      <c r="L25" s="162" t="s">
        <v>871</v>
      </c>
      <c r="N25" s="162"/>
    </row>
    <row r="26" spans="1:14">
      <c r="A26" s="90">
        <v>122</v>
      </c>
      <c r="B26" s="92" t="s">
        <v>144</v>
      </c>
      <c r="C26" s="212" t="s">
        <v>993</v>
      </c>
      <c r="D26" s="336">
        <v>14059</v>
      </c>
      <c r="E26" s="344">
        <v>14368</v>
      </c>
      <c r="F26" s="215"/>
      <c r="G26" s="43" t="s">
        <v>477</v>
      </c>
      <c r="H26" s="268" t="s">
        <v>1176</v>
      </c>
      <c r="I26" s="44"/>
      <c r="L26" s="162" t="s">
        <v>874</v>
      </c>
      <c r="N26" s="162"/>
    </row>
    <row r="27" spans="1:14">
      <c r="A27" s="90">
        <v>123</v>
      </c>
      <c r="B27" s="92" t="s">
        <v>71</v>
      </c>
      <c r="C27" s="212" t="s">
        <v>994</v>
      </c>
      <c r="D27" s="336">
        <v>16357</v>
      </c>
      <c r="E27" s="344">
        <v>16497</v>
      </c>
      <c r="F27" s="215"/>
      <c r="G27" s="43" t="s">
        <v>478</v>
      </c>
      <c r="H27" s="268" t="s">
        <v>1176</v>
      </c>
      <c r="I27" s="44"/>
      <c r="L27" s="162" t="s">
        <v>875</v>
      </c>
      <c r="N27" s="162"/>
    </row>
    <row r="28" spans="1:14">
      <c r="A28" s="90">
        <v>124</v>
      </c>
      <c r="B28" s="92" t="s">
        <v>205</v>
      </c>
      <c r="C28" s="212" t="s">
        <v>206</v>
      </c>
      <c r="D28" s="336">
        <v>12334</v>
      </c>
      <c r="E28" s="344">
        <v>14502</v>
      </c>
      <c r="F28" s="215"/>
      <c r="G28" s="43" t="s">
        <v>479</v>
      </c>
      <c r="H28" s="268" t="s">
        <v>1177</v>
      </c>
      <c r="I28" s="44"/>
      <c r="L28" s="162" t="s">
        <v>872</v>
      </c>
      <c r="M28" s="162"/>
      <c r="N28" s="162"/>
    </row>
    <row r="29" spans="1:14">
      <c r="A29" s="90">
        <v>125</v>
      </c>
      <c r="B29" s="92" t="s">
        <v>205</v>
      </c>
      <c r="C29" s="212" t="s">
        <v>995</v>
      </c>
      <c r="D29" s="336">
        <v>15579</v>
      </c>
      <c r="E29" s="344">
        <v>15862</v>
      </c>
      <c r="F29" s="215"/>
      <c r="G29" s="43" t="s">
        <v>1193</v>
      </c>
      <c r="H29" s="268" t="s">
        <v>1176</v>
      </c>
      <c r="L29" s="162" t="s">
        <v>861</v>
      </c>
      <c r="M29" s="162"/>
      <c r="N29" s="162"/>
    </row>
    <row r="30" spans="1:14">
      <c r="A30" s="90">
        <v>126</v>
      </c>
      <c r="B30" s="92" t="s">
        <v>205</v>
      </c>
      <c r="C30" s="212" t="s">
        <v>211</v>
      </c>
      <c r="D30" s="336">
        <v>15408</v>
      </c>
      <c r="E30" s="344">
        <v>15683</v>
      </c>
      <c r="F30" s="215"/>
      <c r="G30" s="43" t="s">
        <v>480</v>
      </c>
      <c r="H30" s="268" t="s">
        <v>1176</v>
      </c>
      <c r="K30" s="160" t="s">
        <v>877</v>
      </c>
      <c r="L30" s="162" t="s">
        <v>889</v>
      </c>
      <c r="M30" s="162"/>
      <c r="N30" s="162"/>
    </row>
    <row r="31" spans="1:14">
      <c r="A31" s="252">
        <v>127</v>
      </c>
      <c r="B31" s="253" t="s">
        <v>71</v>
      </c>
      <c r="C31" s="254" t="s">
        <v>72</v>
      </c>
      <c r="D31" s="337">
        <v>19326</v>
      </c>
      <c r="E31" s="345">
        <v>19483</v>
      </c>
      <c r="F31" s="255">
        <v>3</v>
      </c>
      <c r="G31" s="43" t="s">
        <v>481</v>
      </c>
      <c r="H31" s="268" t="s">
        <v>1176</v>
      </c>
      <c r="K31" s="160" t="s">
        <v>878</v>
      </c>
      <c r="L31" s="162" t="s">
        <v>862</v>
      </c>
      <c r="M31" s="162"/>
      <c r="N31" s="162"/>
    </row>
    <row r="32" spans="1:14">
      <c r="A32" s="90">
        <v>128</v>
      </c>
      <c r="B32" s="92" t="s">
        <v>71</v>
      </c>
      <c r="C32" s="212" t="s">
        <v>87</v>
      </c>
      <c r="D32" s="336">
        <v>14670</v>
      </c>
      <c r="E32" s="344">
        <v>14915</v>
      </c>
      <c r="F32" s="215"/>
      <c r="G32" s="43" t="s">
        <v>482</v>
      </c>
      <c r="H32" s="268" t="s">
        <v>1178</v>
      </c>
      <c r="K32" s="160" t="s">
        <v>879</v>
      </c>
      <c r="L32" s="162" t="s">
        <v>863</v>
      </c>
      <c r="M32" s="162"/>
      <c r="N32" s="162"/>
    </row>
    <row r="33" spans="1:14">
      <c r="A33" s="252">
        <v>129</v>
      </c>
      <c r="B33" s="253" t="s">
        <v>26</v>
      </c>
      <c r="C33" s="254" t="s">
        <v>27</v>
      </c>
      <c r="D33" s="337">
        <v>19874</v>
      </c>
      <c r="E33" s="345">
        <v>19995</v>
      </c>
      <c r="F33" s="255">
        <v>3</v>
      </c>
      <c r="G33" s="43" t="s">
        <v>483</v>
      </c>
      <c r="H33" s="268" t="s">
        <v>1176</v>
      </c>
      <c r="K33" s="160" t="s">
        <v>880</v>
      </c>
      <c r="L33" s="162" t="s">
        <v>890</v>
      </c>
      <c r="M33" s="162"/>
      <c r="N33" s="162"/>
    </row>
    <row r="34" spans="1:14">
      <c r="A34" s="90">
        <v>130</v>
      </c>
      <c r="B34" s="92" t="s">
        <v>144</v>
      </c>
      <c r="C34" s="212" t="s">
        <v>151</v>
      </c>
      <c r="D34" s="336">
        <v>11425</v>
      </c>
      <c r="E34" s="344">
        <v>12468</v>
      </c>
      <c r="F34" s="215"/>
      <c r="G34" s="43" t="s">
        <v>484</v>
      </c>
      <c r="H34" s="268" t="s">
        <v>1178</v>
      </c>
      <c r="K34" s="160" t="s">
        <v>881</v>
      </c>
      <c r="L34" s="162" t="s">
        <v>864</v>
      </c>
      <c r="M34" s="162"/>
      <c r="N34" s="162"/>
    </row>
    <row r="35" spans="1:14">
      <c r="A35" s="252">
        <v>131</v>
      </c>
      <c r="B35" s="253" t="s">
        <v>71</v>
      </c>
      <c r="C35" s="254" t="s">
        <v>74</v>
      </c>
      <c r="D35" s="337">
        <v>13331</v>
      </c>
      <c r="E35" s="345">
        <v>12289</v>
      </c>
      <c r="F35" s="255">
        <v>4</v>
      </c>
      <c r="G35" s="43" t="s">
        <v>485</v>
      </c>
      <c r="H35" s="268" t="s">
        <v>1176</v>
      </c>
      <c r="K35" s="160" t="s">
        <v>882</v>
      </c>
      <c r="L35" s="162" t="s">
        <v>865</v>
      </c>
      <c r="M35" s="162"/>
      <c r="N35" s="162"/>
    </row>
    <row r="36" spans="1:14">
      <c r="A36" s="90">
        <v>132</v>
      </c>
      <c r="B36" s="92" t="s">
        <v>156</v>
      </c>
      <c r="C36" s="212" t="s">
        <v>162</v>
      </c>
      <c r="D36" s="336">
        <v>10985</v>
      </c>
      <c r="E36" s="344">
        <v>12060</v>
      </c>
      <c r="F36" s="215"/>
      <c r="G36" s="43" t="s">
        <v>486</v>
      </c>
      <c r="H36" s="268" t="s">
        <v>1178</v>
      </c>
      <c r="K36" s="160" t="s">
        <v>883</v>
      </c>
      <c r="L36" s="162" t="s">
        <v>891</v>
      </c>
      <c r="M36" s="162"/>
      <c r="N36" s="162"/>
    </row>
    <row r="37" spans="1:14">
      <c r="A37" s="252">
        <v>133</v>
      </c>
      <c r="B37" s="253" t="s">
        <v>26</v>
      </c>
      <c r="C37" s="254" t="s">
        <v>30</v>
      </c>
      <c r="D37" s="337">
        <v>11700</v>
      </c>
      <c r="E37" s="345">
        <v>6596</v>
      </c>
      <c r="F37" s="255">
        <v>4</v>
      </c>
      <c r="G37" s="43" t="s">
        <v>487</v>
      </c>
      <c r="H37" s="268" t="s">
        <v>1176</v>
      </c>
      <c r="K37" s="160" t="s">
        <v>884</v>
      </c>
      <c r="L37" s="162" t="s">
        <v>892</v>
      </c>
      <c r="M37" s="162"/>
      <c r="N37" s="162"/>
    </row>
    <row r="38" spans="1:14">
      <c r="A38" s="90">
        <v>134</v>
      </c>
      <c r="B38" s="92" t="s">
        <v>26</v>
      </c>
      <c r="C38" s="212" t="s">
        <v>996</v>
      </c>
      <c r="D38" s="336">
        <v>12151</v>
      </c>
      <c r="E38" s="344">
        <v>13116</v>
      </c>
      <c r="F38" s="215"/>
      <c r="G38" s="43" t="s">
        <v>840</v>
      </c>
      <c r="H38" s="268" t="s">
        <v>1178</v>
      </c>
      <c r="K38" s="160" t="s">
        <v>885</v>
      </c>
      <c r="L38" s="162" t="s">
        <v>893</v>
      </c>
      <c r="M38" s="162"/>
      <c r="N38" s="162"/>
    </row>
    <row r="39" spans="1:14">
      <c r="A39" s="252">
        <v>135</v>
      </c>
      <c r="B39" s="253" t="s">
        <v>71</v>
      </c>
      <c r="C39" s="254" t="s">
        <v>75</v>
      </c>
      <c r="D39" s="337">
        <v>11559</v>
      </c>
      <c r="E39" s="345">
        <v>9818</v>
      </c>
      <c r="F39" s="255">
        <v>5</v>
      </c>
      <c r="G39" s="43" t="s">
        <v>488</v>
      </c>
      <c r="H39" s="268" t="s">
        <v>1176</v>
      </c>
      <c r="K39" s="160" t="s">
        <v>886</v>
      </c>
      <c r="L39" s="162" t="s">
        <v>1198</v>
      </c>
      <c r="M39" s="162"/>
      <c r="N39" s="162"/>
    </row>
    <row r="40" spans="1:14">
      <c r="A40" s="90">
        <v>136</v>
      </c>
      <c r="B40" s="92" t="s">
        <v>173</v>
      </c>
      <c r="C40" s="212" t="s">
        <v>997</v>
      </c>
      <c r="D40" s="336">
        <v>10396</v>
      </c>
      <c r="E40" s="344">
        <v>11815</v>
      </c>
      <c r="F40" s="215"/>
      <c r="G40" s="43" t="s">
        <v>489</v>
      </c>
      <c r="H40" s="268" t="s">
        <v>1178</v>
      </c>
      <c r="K40" s="160" t="s">
        <v>887</v>
      </c>
      <c r="L40" s="162" t="s">
        <v>894</v>
      </c>
      <c r="M40" s="162"/>
      <c r="N40" s="162"/>
    </row>
    <row r="41" spans="1:14">
      <c r="A41" s="252">
        <v>137</v>
      </c>
      <c r="B41" s="253" t="s">
        <v>26</v>
      </c>
      <c r="C41" s="254" t="s">
        <v>31</v>
      </c>
      <c r="D41" s="337">
        <v>12615</v>
      </c>
      <c r="E41" s="345">
        <v>11791</v>
      </c>
      <c r="F41" s="255">
        <v>5</v>
      </c>
      <c r="G41" s="43" t="s">
        <v>490</v>
      </c>
      <c r="H41" s="268" t="s">
        <v>1176</v>
      </c>
      <c r="L41" s="162" t="s">
        <v>873</v>
      </c>
      <c r="M41" s="162"/>
      <c r="N41" s="162"/>
    </row>
    <row r="42" spans="1:14">
      <c r="A42" s="90">
        <v>138</v>
      </c>
      <c r="B42" s="92" t="s">
        <v>156</v>
      </c>
      <c r="C42" s="212" t="s">
        <v>998</v>
      </c>
      <c r="D42" s="336">
        <v>12612</v>
      </c>
      <c r="E42" s="344">
        <v>12856</v>
      </c>
      <c r="F42" s="215"/>
      <c r="G42" s="43" t="s">
        <v>491</v>
      </c>
      <c r="H42" s="268" t="s">
        <v>1176</v>
      </c>
      <c r="K42" s="160" t="s">
        <v>888</v>
      </c>
      <c r="L42" s="162" t="s">
        <v>940</v>
      </c>
      <c r="M42" s="162"/>
      <c r="N42" s="162"/>
    </row>
    <row r="43" spans="1:14">
      <c r="A43" s="252">
        <v>139</v>
      </c>
      <c r="B43" s="253" t="s">
        <v>26</v>
      </c>
      <c r="C43" s="254" t="s">
        <v>39</v>
      </c>
      <c r="D43" s="337">
        <v>5652</v>
      </c>
      <c r="E43" s="345">
        <v>4006</v>
      </c>
      <c r="F43" s="255">
        <v>6</v>
      </c>
      <c r="G43" s="43" t="s">
        <v>841</v>
      </c>
      <c r="H43" s="268" t="s">
        <v>1176</v>
      </c>
      <c r="L43" s="162" t="s">
        <v>937</v>
      </c>
      <c r="M43" s="162"/>
      <c r="N43" s="162"/>
    </row>
    <row r="44" spans="1:14">
      <c r="A44" s="90">
        <v>140</v>
      </c>
      <c r="B44" s="92" t="s">
        <v>26</v>
      </c>
      <c r="C44" s="212" t="s">
        <v>48</v>
      </c>
      <c r="D44" s="336">
        <v>13595</v>
      </c>
      <c r="E44" s="344">
        <v>14148</v>
      </c>
      <c r="F44" s="215"/>
      <c r="G44" s="43" t="s">
        <v>492</v>
      </c>
      <c r="H44" s="268" t="s">
        <v>1178</v>
      </c>
      <c r="L44" s="162" t="s">
        <v>936</v>
      </c>
      <c r="M44" s="162"/>
      <c r="N44" s="162"/>
    </row>
    <row r="45" spans="1:14">
      <c r="A45" s="90">
        <v>141</v>
      </c>
      <c r="B45" s="92" t="s">
        <v>173</v>
      </c>
      <c r="C45" s="212" t="s">
        <v>185</v>
      </c>
      <c r="D45" s="336">
        <v>12434</v>
      </c>
      <c r="E45" s="344">
        <v>13356</v>
      </c>
      <c r="F45" s="215"/>
      <c r="G45" s="43" t="s">
        <v>493</v>
      </c>
      <c r="H45" s="268" t="s">
        <v>1178</v>
      </c>
      <c r="L45" s="162" t="s">
        <v>939</v>
      </c>
      <c r="M45" s="162"/>
      <c r="N45" s="162"/>
    </row>
    <row r="46" spans="1:14">
      <c r="A46" s="90">
        <v>142</v>
      </c>
      <c r="B46" s="92" t="s">
        <v>62</v>
      </c>
      <c r="C46" s="212" t="s">
        <v>69</v>
      </c>
      <c r="D46" s="336">
        <v>10327</v>
      </c>
      <c r="E46" s="344">
        <v>11613</v>
      </c>
      <c r="F46" s="215"/>
      <c r="G46" s="43" t="s">
        <v>494</v>
      </c>
      <c r="H46" s="268" t="s">
        <v>1178</v>
      </c>
      <c r="L46" s="162" t="s">
        <v>938</v>
      </c>
      <c r="M46" s="162"/>
      <c r="N46" s="162"/>
    </row>
    <row r="47" spans="1:14">
      <c r="A47" s="90">
        <v>143</v>
      </c>
      <c r="B47" s="92" t="s">
        <v>113</v>
      </c>
      <c r="C47" s="212" t="s">
        <v>121</v>
      </c>
      <c r="D47" s="336">
        <v>9887</v>
      </c>
      <c r="E47" s="344">
        <v>10992</v>
      </c>
      <c r="F47" s="215"/>
      <c r="G47" s="43" t="s">
        <v>495</v>
      </c>
      <c r="H47" s="268" t="s">
        <v>1178</v>
      </c>
      <c r="L47" s="162" t="s">
        <v>933</v>
      </c>
      <c r="M47" s="162"/>
      <c r="N47" s="162"/>
    </row>
    <row r="48" spans="1:14">
      <c r="A48" s="90">
        <v>144</v>
      </c>
      <c r="B48" s="92" t="s">
        <v>322</v>
      </c>
      <c r="C48" s="212" t="s">
        <v>999</v>
      </c>
      <c r="D48" s="336">
        <v>11737</v>
      </c>
      <c r="E48" s="342">
        <v>11177</v>
      </c>
      <c r="F48" s="215"/>
      <c r="G48" s="43" t="s">
        <v>496</v>
      </c>
      <c r="H48" s="266" t="s">
        <v>1174</v>
      </c>
      <c r="L48" s="162" t="s">
        <v>934</v>
      </c>
      <c r="M48" s="162"/>
      <c r="N48" s="162"/>
    </row>
    <row r="49" spans="1:14">
      <c r="A49" s="90">
        <v>145</v>
      </c>
      <c r="B49" s="92" t="s">
        <v>100</v>
      </c>
      <c r="C49" s="212" t="s">
        <v>102</v>
      </c>
      <c r="D49" s="336">
        <v>12381</v>
      </c>
      <c r="E49" s="344">
        <v>12648</v>
      </c>
      <c r="F49" s="215"/>
      <c r="G49" s="43" t="s">
        <v>842</v>
      </c>
      <c r="H49" s="268" t="s">
        <v>1176</v>
      </c>
      <c r="L49" s="162" t="s">
        <v>935</v>
      </c>
      <c r="M49" s="162"/>
      <c r="N49" s="162"/>
    </row>
    <row r="50" spans="1:14">
      <c r="A50" s="90">
        <v>146</v>
      </c>
      <c r="B50" s="92" t="s">
        <v>71</v>
      </c>
      <c r="C50" s="212" t="s">
        <v>77</v>
      </c>
      <c r="D50" s="336">
        <v>13333</v>
      </c>
      <c r="E50" s="344">
        <v>13509</v>
      </c>
      <c r="F50" s="215"/>
      <c r="G50" s="43" t="s">
        <v>497</v>
      </c>
      <c r="H50" s="268" t="s">
        <v>1176</v>
      </c>
      <c r="K50" s="160" t="s">
        <v>895</v>
      </c>
      <c r="L50" s="162" t="s">
        <v>899</v>
      </c>
      <c r="M50" s="162"/>
      <c r="N50" s="162"/>
    </row>
    <row r="51" spans="1:14">
      <c r="A51" s="90">
        <v>147</v>
      </c>
      <c r="B51" s="92" t="s">
        <v>26</v>
      </c>
      <c r="C51" s="212" t="s">
        <v>1000</v>
      </c>
      <c r="D51" s="336">
        <v>16569</v>
      </c>
      <c r="E51" s="344">
        <v>16831</v>
      </c>
      <c r="F51" s="215">
        <v>9</v>
      </c>
      <c r="G51" s="43" t="s">
        <v>498</v>
      </c>
      <c r="H51" s="268" t="s">
        <v>1176</v>
      </c>
      <c r="L51" s="162" t="s">
        <v>876</v>
      </c>
      <c r="M51" s="162"/>
      <c r="N51" s="162"/>
    </row>
    <row r="52" spans="1:14">
      <c r="A52" s="90">
        <v>148</v>
      </c>
      <c r="B52" s="92" t="s">
        <v>71</v>
      </c>
      <c r="C52" s="212" t="s">
        <v>1001</v>
      </c>
      <c r="D52" s="336">
        <v>17349</v>
      </c>
      <c r="E52" s="344">
        <v>17391</v>
      </c>
      <c r="F52" s="215">
        <v>9</v>
      </c>
      <c r="G52" s="43" t="s">
        <v>499</v>
      </c>
      <c r="H52" s="268" t="s">
        <v>1176</v>
      </c>
      <c r="K52" s="160" t="s">
        <v>896</v>
      </c>
      <c r="L52" s="162" t="s">
        <v>900</v>
      </c>
      <c r="M52" s="162"/>
      <c r="N52" s="162"/>
    </row>
    <row r="53" spans="1:14">
      <c r="A53" s="90">
        <v>149</v>
      </c>
      <c r="B53" s="92" t="s">
        <v>156</v>
      </c>
      <c r="C53" s="212" t="s">
        <v>160</v>
      </c>
      <c r="D53" s="336">
        <v>12742</v>
      </c>
      <c r="E53" s="344">
        <v>13280</v>
      </c>
      <c r="F53" s="215"/>
      <c r="G53" s="43" t="s">
        <v>500</v>
      </c>
      <c r="H53" s="268" t="s">
        <v>1176</v>
      </c>
      <c r="L53" s="162" t="s">
        <v>942</v>
      </c>
      <c r="M53" s="162"/>
      <c r="N53" s="162"/>
    </row>
    <row r="54" spans="1:14">
      <c r="A54" s="90">
        <v>150</v>
      </c>
      <c r="B54" s="92" t="s">
        <v>106</v>
      </c>
      <c r="C54" s="212" t="s">
        <v>107</v>
      </c>
      <c r="D54" s="336">
        <v>14247</v>
      </c>
      <c r="E54" s="342">
        <v>13016</v>
      </c>
      <c r="F54" s="215"/>
      <c r="G54" s="43" t="s">
        <v>501</v>
      </c>
      <c r="H54" s="266" t="s">
        <v>1174</v>
      </c>
      <c r="L54" s="162" t="s">
        <v>941</v>
      </c>
      <c r="M54" s="162"/>
      <c r="N54" s="162"/>
    </row>
    <row r="55" spans="1:14">
      <c r="A55" s="90">
        <v>151</v>
      </c>
      <c r="B55" s="92" t="s">
        <v>156</v>
      </c>
      <c r="C55" s="212" t="s">
        <v>168</v>
      </c>
      <c r="D55" s="336">
        <v>17121</v>
      </c>
      <c r="E55" s="344">
        <v>17274</v>
      </c>
      <c r="F55" s="215"/>
      <c r="G55" s="43" t="s">
        <v>843</v>
      </c>
      <c r="H55" s="268" t="s">
        <v>1176</v>
      </c>
      <c r="L55" s="162" t="s">
        <v>866</v>
      </c>
      <c r="M55" s="162"/>
      <c r="N55" s="162"/>
    </row>
    <row r="56" spans="1:14">
      <c r="A56" s="90">
        <v>152</v>
      </c>
      <c r="B56" s="92" t="s">
        <v>205</v>
      </c>
      <c r="C56" s="212" t="s">
        <v>1002</v>
      </c>
      <c r="D56" s="336">
        <v>13157</v>
      </c>
      <c r="E56" s="342">
        <v>12150</v>
      </c>
      <c r="F56" s="215"/>
      <c r="G56" s="43" t="s">
        <v>502</v>
      </c>
      <c r="H56" s="266" t="s">
        <v>1174</v>
      </c>
      <c r="K56" s="160" t="s">
        <v>897</v>
      </c>
      <c r="L56" s="162" t="s">
        <v>901</v>
      </c>
      <c r="M56" s="162"/>
      <c r="N56" s="162"/>
    </row>
    <row r="57" spans="1:14">
      <c r="A57" s="90">
        <v>153</v>
      </c>
      <c r="B57" s="92" t="s">
        <v>205</v>
      </c>
      <c r="C57" s="212" t="s">
        <v>208</v>
      </c>
      <c r="D57" s="336">
        <v>16570</v>
      </c>
      <c r="E57" s="344">
        <v>16902</v>
      </c>
      <c r="F57" s="215">
        <v>9</v>
      </c>
      <c r="G57" s="43" t="s">
        <v>503</v>
      </c>
      <c r="H57" s="268" t="s">
        <v>1176</v>
      </c>
      <c r="L57" s="162" t="s">
        <v>867</v>
      </c>
      <c r="M57" s="162"/>
      <c r="N57" s="162"/>
    </row>
    <row r="58" spans="1:14">
      <c r="A58" s="90">
        <v>154</v>
      </c>
      <c r="B58" s="92" t="s">
        <v>71</v>
      </c>
      <c r="C58" s="212" t="s">
        <v>1003</v>
      </c>
      <c r="D58" s="336">
        <v>13320</v>
      </c>
      <c r="E58" s="344">
        <v>14195</v>
      </c>
      <c r="F58" s="215"/>
      <c r="G58" s="43" t="s">
        <v>504</v>
      </c>
      <c r="H58" s="268" t="s">
        <v>1178</v>
      </c>
      <c r="L58" s="162" t="s">
        <v>868</v>
      </c>
      <c r="M58" s="162"/>
      <c r="N58" s="162"/>
    </row>
    <row r="59" spans="1:14">
      <c r="A59" s="90">
        <v>155</v>
      </c>
      <c r="B59" s="92" t="s">
        <v>193</v>
      </c>
      <c r="C59" s="212" t="s">
        <v>1004</v>
      </c>
      <c r="D59" s="336">
        <v>15458</v>
      </c>
      <c r="E59" s="342">
        <v>14269</v>
      </c>
      <c r="F59" s="215"/>
      <c r="G59" s="43" t="s">
        <v>505</v>
      </c>
      <c r="H59" s="266" t="s">
        <v>1174</v>
      </c>
      <c r="K59" s="160" t="s">
        <v>898</v>
      </c>
      <c r="L59" s="162" t="s">
        <v>910</v>
      </c>
      <c r="M59" s="162"/>
      <c r="N59" s="162"/>
    </row>
    <row r="60" spans="1:14">
      <c r="A60" s="90">
        <v>156</v>
      </c>
      <c r="B60" s="92" t="s">
        <v>144</v>
      </c>
      <c r="C60" s="212" t="s">
        <v>152</v>
      </c>
      <c r="D60" s="336">
        <v>9331</v>
      </c>
      <c r="E60" s="344">
        <v>10833</v>
      </c>
      <c r="F60" s="215"/>
      <c r="G60" s="43" t="s">
        <v>793</v>
      </c>
      <c r="H60" s="268" t="s">
        <v>1178</v>
      </c>
      <c r="L60" s="162" t="s">
        <v>911</v>
      </c>
      <c r="M60" s="162"/>
      <c r="N60" s="162"/>
    </row>
    <row r="61" spans="1:14">
      <c r="A61" s="90">
        <v>157</v>
      </c>
      <c r="B61" s="92" t="s">
        <v>193</v>
      </c>
      <c r="C61" s="212" t="s">
        <v>194</v>
      </c>
      <c r="D61" s="336">
        <v>16086</v>
      </c>
      <c r="E61" s="342">
        <v>15133</v>
      </c>
      <c r="F61" s="215">
        <v>3</v>
      </c>
      <c r="G61" s="43" t="s">
        <v>506</v>
      </c>
      <c r="H61" s="266" t="s">
        <v>1174</v>
      </c>
      <c r="N61" s="162"/>
    </row>
    <row r="62" spans="1:14">
      <c r="A62" s="90">
        <v>158</v>
      </c>
      <c r="B62" s="92" t="s">
        <v>156</v>
      </c>
      <c r="C62" s="212" t="s">
        <v>163</v>
      </c>
      <c r="D62" s="336">
        <v>9179</v>
      </c>
      <c r="E62" s="344">
        <v>10659</v>
      </c>
      <c r="F62" s="215"/>
      <c r="G62" s="43" t="s">
        <v>507</v>
      </c>
      <c r="H62" s="268" t="s">
        <v>1178</v>
      </c>
      <c r="N62" s="162"/>
    </row>
    <row r="63" spans="1:14">
      <c r="A63" s="90">
        <v>159</v>
      </c>
      <c r="B63" s="92" t="s">
        <v>205</v>
      </c>
      <c r="C63" s="212" t="s">
        <v>210</v>
      </c>
      <c r="D63" s="336">
        <v>14538</v>
      </c>
      <c r="E63" s="344">
        <v>14693</v>
      </c>
      <c r="F63" s="215"/>
      <c r="G63" s="43" t="s">
        <v>508</v>
      </c>
      <c r="H63" s="268" t="s">
        <v>1176</v>
      </c>
    </row>
    <row r="64" spans="1:14" ht="15.75">
      <c r="A64" s="90">
        <v>160</v>
      </c>
      <c r="B64" s="92" t="s">
        <v>62</v>
      </c>
      <c r="C64" s="212" t="s">
        <v>65</v>
      </c>
      <c r="D64" s="336">
        <v>8667</v>
      </c>
      <c r="E64" s="344">
        <v>10289</v>
      </c>
      <c r="F64" s="215"/>
      <c r="G64" s="43" t="s">
        <v>509</v>
      </c>
      <c r="H64" s="268" t="s">
        <v>1178</v>
      </c>
      <c r="L64" s="161" t="s">
        <v>902</v>
      </c>
    </row>
    <row r="65" spans="1:14">
      <c r="A65" s="90">
        <v>161</v>
      </c>
      <c r="B65" s="92" t="s">
        <v>169</v>
      </c>
      <c r="C65" s="212" t="s">
        <v>1005</v>
      </c>
      <c r="D65" s="336">
        <v>14066</v>
      </c>
      <c r="E65" s="342">
        <v>12878</v>
      </c>
      <c r="F65" s="215">
        <v>9</v>
      </c>
      <c r="G65" s="43" t="s">
        <v>510</v>
      </c>
      <c r="H65" s="266" t="s">
        <v>1174</v>
      </c>
      <c r="L65" s="162" t="s">
        <v>903</v>
      </c>
      <c r="M65" s="162"/>
    </row>
    <row r="66" spans="1:14">
      <c r="A66" s="90">
        <v>162</v>
      </c>
      <c r="B66" s="92" t="s">
        <v>113</v>
      </c>
      <c r="C66" s="212" t="s">
        <v>1006</v>
      </c>
      <c r="D66" s="336">
        <v>8368</v>
      </c>
      <c r="E66" s="344">
        <v>10060</v>
      </c>
      <c r="F66" s="215"/>
      <c r="G66" s="43" t="s">
        <v>1194</v>
      </c>
      <c r="H66" s="268" t="s">
        <v>1178</v>
      </c>
      <c r="L66" s="162" t="s">
        <v>928</v>
      </c>
      <c r="M66" s="162"/>
    </row>
    <row r="67" spans="1:14">
      <c r="A67" s="90">
        <v>163</v>
      </c>
      <c r="B67" s="92" t="s">
        <v>26</v>
      </c>
      <c r="C67" s="212" t="s">
        <v>40</v>
      </c>
      <c r="D67" s="336">
        <v>14890</v>
      </c>
      <c r="E67" s="344">
        <v>14660</v>
      </c>
      <c r="F67" s="215"/>
      <c r="G67" s="43" t="s">
        <v>511</v>
      </c>
      <c r="H67" s="268" t="s">
        <v>1178</v>
      </c>
      <c r="L67" s="162" t="s">
        <v>929</v>
      </c>
      <c r="M67" s="162"/>
      <c r="N67" s="162"/>
    </row>
    <row r="68" spans="1:14">
      <c r="A68" s="90">
        <v>164</v>
      </c>
      <c r="B68" s="92" t="s">
        <v>128</v>
      </c>
      <c r="C68" s="212" t="s">
        <v>139</v>
      </c>
      <c r="D68" s="336">
        <v>11966</v>
      </c>
      <c r="E68" s="344">
        <v>13089</v>
      </c>
      <c r="F68" s="215"/>
      <c r="G68" s="43" t="s">
        <v>512</v>
      </c>
      <c r="H68" s="268" t="s">
        <v>1178</v>
      </c>
      <c r="L68" s="162" t="s">
        <v>930</v>
      </c>
      <c r="M68" s="162"/>
      <c r="N68" s="162"/>
    </row>
    <row r="69" spans="1:14">
      <c r="A69" s="90">
        <v>165</v>
      </c>
      <c r="B69" s="92" t="s">
        <v>205</v>
      </c>
      <c r="C69" s="212" t="s">
        <v>209</v>
      </c>
      <c r="D69" s="336">
        <v>14805</v>
      </c>
      <c r="E69" s="344">
        <v>15073</v>
      </c>
      <c r="F69" s="215"/>
      <c r="G69" s="43" t="s">
        <v>794</v>
      </c>
      <c r="H69" s="268" t="s">
        <v>1176</v>
      </c>
      <c r="L69" s="162" t="s">
        <v>931</v>
      </c>
      <c r="M69" s="162"/>
      <c r="N69" s="162"/>
    </row>
    <row r="70" spans="1:14">
      <c r="A70" s="90">
        <v>166</v>
      </c>
      <c r="B70" s="92" t="s">
        <v>128</v>
      </c>
      <c r="C70" s="212" t="s">
        <v>141</v>
      </c>
      <c r="D70" s="336">
        <v>9994</v>
      </c>
      <c r="E70" s="344">
        <v>11414</v>
      </c>
      <c r="F70" s="215"/>
      <c r="G70" s="43" t="s">
        <v>513</v>
      </c>
      <c r="H70" s="268" t="s">
        <v>1178</v>
      </c>
      <c r="M70" s="162"/>
      <c r="N70" s="162"/>
    </row>
    <row r="71" spans="1:14">
      <c r="A71" s="90">
        <v>167</v>
      </c>
      <c r="B71" s="92" t="s">
        <v>113</v>
      </c>
      <c r="C71" s="212" t="s">
        <v>1007</v>
      </c>
      <c r="D71" s="336">
        <v>11682</v>
      </c>
      <c r="E71" s="344">
        <v>12121</v>
      </c>
      <c r="F71" s="215"/>
      <c r="G71" s="43" t="s">
        <v>514</v>
      </c>
      <c r="H71" s="268" t="s">
        <v>1176</v>
      </c>
      <c r="M71" s="162"/>
      <c r="N71" s="162"/>
    </row>
    <row r="72" spans="1:14">
      <c r="A72" s="90">
        <v>168</v>
      </c>
      <c r="B72" s="92" t="s">
        <v>26</v>
      </c>
      <c r="C72" s="212" t="s">
        <v>36</v>
      </c>
      <c r="D72" s="336">
        <v>13609</v>
      </c>
      <c r="E72" s="344">
        <v>14448</v>
      </c>
      <c r="F72" s="215"/>
      <c r="G72" s="43" t="s">
        <v>432</v>
      </c>
      <c r="H72" s="268" t="s">
        <v>1178</v>
      </c>
      <c r="M72" s="162"/>
      <c r="N72" s="162"/>
    </row>
    <row r="73" spans="1:14" ht="15.75">
      <c r="A73" s="90">
        <v>169</v>
      </c>
      <c r="B73" s="92" t="s">
        <v>173</v>
      </c>
      <c r="C73" s="212" t="s">
        <v>180</v>
      </c>
      <c r="D73" s="336">
        <v>11752</v>
      </c>
      <c r="E73" s="344">
        <v>12124</v>
      </c>
      <c r="F73" s="215"/>
      <c r="G73" s="43" t="s">
        <v>795</v>
      </c>
      <c r="H73" s="268" t="s">
        <v>1176</v>
      </c>
      <c r="L73" s="161" t="s">
        <v>914</v>
      </c>
      <c r="M73" s="162"/>
      <c r="N73" s="162"/>
    </row>
    <row r="74" spans="1:14">
      <c r="A74" s="90">
        <v>170</v>
      </c>
      <c r="B74" s="92" t="s">
        <v>205</v>
      </c>
      <c r="C74" s="212" t="s">
        <v>212</v>
      </c>
      <c r="D74" s="336">
        <v>17381</v>
      </c>
      <c r="E74" s="344">
        <v>17487</v>
      </c>
      <c r="F74" s="215"/>
      <c r="G74" s="43" t="s">
        <v>515</v>
      </c>
      <c r="H74" s="268" t="s">
        <v>1176</v>
      </c>
      <c r="L74" t="s">
        <v>915</v>
      </c>
      <c r="M74" s="162"/>
      <c r="N74" s="162"/>
    </row>
    <row r="75" spans="1:14">
      <c r="A75" s="90">
        <v>171</v>
      </c>
      <c r="B75" s="92" t="s">
        <v>71</v>
      </c>
      <c r="C75" s="212" t="s">
        <v>1008</v>
      </c>
      <c r="D75" s="336">
        <v>17725</v>
      </c>
      <c r="E75" s="344">
        <v>17826</v>
      </c>
      <c r="F75" s="215"/>
      <c r="G75" s="43" t="s">
        <v>473</v>
      </c>
      <c r="H75" s="268" t="s">
        <v>1176</v>
      </c>
      <c r="L75" t="s">
        <v>869</v>
      </c>
      <c r="M75" s="162"/>
    </row>
    <row r="76" spans="1:14">
      <c r="A76" s="90">
        <v>172</v>
      </c>
      <c r="B76" s="92" t="s">
        <v>26</v>
      </c>
      <c r="C76" s="212" t="s">
        <v>55</v>
      </c>
      <c r="D76" s="336">
        <v>17517</v>
      </c>
      <c r="E76" s="344">
        <v>17549</v>
      </c>
      <c r="F76" s="215"/>
      <c r="G76" s="43" t="s">
        <v>516</v>
      </c>
      <c r="H76" s="268" t="s">
        <v>1176</v>
      </c>
      <c r="L76" t="s">
        <v>916</v>
      </c>
      <c r="M76" s="162"/>
    </row>
    <row r="77" spans="1:14">
      <c r="A77" s="90">
        <v>173</v>
      </c>
      <c r="B77" s="92" t="s">
        <v>71</v>
      </c>
      <c r="C77" s="212" t="s">
        <v>1009</v>
      </c>
      <c r="D77" s="336">
        <v>13982</v>
      </c>
      <c r="E77" s="344">
        <v>14072</v>
      </c>
      <c r="F77" s="215"/>
      <c r="G77" s="43" t="s">
        <v>517</v>
      </c>
      <c r="H77" s="268" t="s">
        <v>1178</v>
      </c>
      <c r="L77" t="s">
        <v>870</v>
      </c>
      <c r="M77" s="162"/>
    </row>
    <row r="78" spans="1:14">
      <c r="A78" s="90">
        <v>174</v>
      </c>
      <c r="B78" s="92" t="s">
        <v>169</v>
      </c>
      <c r="C78" s="212" t="s">
        <v>171</v>
      </c>
      <c r="D78" s="336">
        <v>16340</v>
      </c>
      <c r="E78" s="344">
        <v>16566</v>
      </c>
      <c r="F78" s="215"/>
      <c r="G78" s="43" t="s">
        <v>518</v>
      </c>
      <c r="H78" s="268" t="s">
        <v>1176</v>
      </c>
      <c r="L78" t="s">
        <v>917</v>
      </c>
    </row>
    <row r="79" spans="1:14">
      <c r="A79" s="90">
        <v>175</v>
      </c>
      <c r="B79" s="92" t="s">
        <v>173</v>
      </c>
      <c r="C79" s="212" t="s">
        <v>188</v>
      </c>
      <c r="D79" s="336">
        <v>15197</v>
      </c>
      <c r="E79" s="344">
        <v>15272</v>
      </c>
      <c r="F79" s="215"/>
      <c r="G79" s="43" t="s">
        <v>519</v>
      </c>
      <c r="H79" s="268" t="s">
        <v>1176</v>
      </c>
    </row>
    <row r="80" spans="1:14">
      <c r="A80" s="90">
        <v>176</v>
      </c>
      <c r="B80" s="92" t="s">
        <v>169</v>
      </c>
      <c r="C80" s="212" t="s">
        <v>170</v>
      </c>
      <c r="D80" s="336">
        <v>14924</v>
      </c>
      <c r="E80" s="344">
        <v>15401</v>
      </c>
      <c r="F80" s="215"/>
      <c r="G80" s="43" t="s">
        <v>520</v>
      </c>
      <c r="H80" s="268" t="s">
        <v>1177</v>
      </c>
      <c r="M80" s="159"/>
    </row>
    <row r="81" spans="1:18">
      <c r="A81" s="90">
        <v>177</v>
      </c>
      <c r="B81" s="92" t="s">
        <v>128</v>
      </c>
      <c r="C81" s="212" t="s">
        <v>1010</v>
      </c>
      <c r="D81" s="336">
        <v>14252</v>
      </c>
      <c r="E81" s="344">
        <v>14332</v>
      </c>
      <c r="F81" s="215"/>
      <c r="G81" s="43" t="s">
        <v>521</v>
      </c>
      <c r="H81" s="268" t="s">
        <v>1176</v>
      </c>
      <c r="M81" s="159"/>
    </row>
    <row r="82" spans="1:18">
      <c r="A82" s="90">
        <v>178</v>
      </c>
      <c r="B82" s="92" t="s">
        <v>128</v>
      </c>
      <c r="C82" s="212" t="s">
        <v>140</v>
      </c>
      <c r="D82" s="336">
        <v>13203</v>
      </c>
      <c r="E82" s="344">
        <v>14557</v>
      </c>
      <c r="F82" s="215"/>
      <c r="G82" s="43" t="s">
        <v>522</v>
      </c>
      <c r="H82" s="268" t="s">
        <v>1178</v>
      </c>
      <c r="L82" s="166" t="s">
        <v>980</v>
      </c>
      <c r="M82" s="225" t="s">
        <v>981</v>
      </c>
      <c r="R82" s="167" t="s">
        <v>1197</v>
      </c>
    </row>
    <row r="83" spans="1:18">
      <c r="A83" s="90">
        <v>179</v>
      </c>
      <c r="B83" s="92" t="s">
        <v>205</v>
      </c>
      <c r="C83" s="212" t="s">
        <v>1011</v>
      </c>
      <c r="D83" s="336">
        <v>17587</v>
      </c>
      <c r="E83" s="344">
        <v>17878</v>
      </c>
      <c r="F83" s="215">
        <v>9</v>
      </c>
      <c r="G83" s="43" t="s">
        <v>844</v>
      </c>
      <c r="H83" s="268" t="s">
        <v>1177</v>
      </c>
      <c r="M83" s="44"/>
    </row>
    <row r="84" spans="1:18">
      <c r="A84" s="90">
        <v>180</v>
      </c>
      <c r="B84" s="92" t="s">
        <v>113</v>
      </c>
      <c r="C84" s="212" t="s">
        <v>1012</v>
      </c>
      <c r="D84" s="336">
        <v>12150</v>
      </c>
      <c r="E84" s="342">
        <v>11134</v>
      </c>
      <c r="F84" s="215"/>
      <c r="G84" s="43" t="s">
        <v>523</v>
      </c>
      <c r="H84" s="266" t="s">
        <v>1174</v>
      </c>
      <c r="M84" s="44"/>
    </row>
    <row r="85" spans="1:18">
      <c r="A85" s="90">
        <v>181</v>
      </c>
      <c r="B85" s="92" t="s">
        <v>113</v>
      </c>
      <c r="C85" s="212" t="s">
        <v>118</v>
      </c>
      <c r="D85" s="336">
        <v>11433</v>
      </c>
      <c r="E85" s="344">
        <v>11865</v>
      </c>
      <c r="F85" s="215"/>
      <c r="G85" s="43" t="s">
        <v>1194</v>
      </c>
      <c r="H85" s="268" t="s">
        <v>1176</v>
      </c>
      <c r="M85" s="167"/>
      <c r="N85" s="159"/>
      <c r="O85" s="167"/>
      <c r="Q85" s="167"/>
    </row>
    <row r="86" spans="1:18">
      <c r="A86" s="252">
        <v>182</v>
      </c>
      <c r="B86" s="253" t="s">
        <v>71</v>
      </c>
      <c r="C86" s="254" t="s">
        <v>81</v>
      </c>
      <c r="D86" s="337">
        <v>5200</v>
      </c>
      <c r="E86" s="345">
        <v>9241</v>
      </c>
      <c r="F86" s="255">
        <v>6</v>
      </c>
      <c r="G86" s="43" t="s">
        <v>524</v>
      </c>
      <c r="H86" s="268" t="s">
        <v>1176</v>
      </c>
      <c r="M86" s="186"/>
    </row>
    <row r="87" spans="1:18">
      <c r="A87" s="252">
        <v>183</v>
      </c>
      <c r="B87" s="253" t="s">
        <v>71</v>
      </c>
      <c r="C87" s="254" t="s">
        <v>80</v>
      </c>
      <c r="D87" s="337">
        <v>8835</v>
      </c>
      <c r="E87" s="345">
        <v>5681</v>
      </c>
      <c r="F87" s="255">
        <v>7</v>
      </c>
      <c r="G87" s="43" t="s">
        <v>525</v>
      </c>
      <c r="H87" s="268" t="s">
        <v>1176</v>
      </c>
      <c r="M87" s="217"/>
    </row>
    <row r="88" spans="1:18">
      <c r="A88" s="90">
        <v>186</v>
      </c>
      <c r="B88" s="92" t="s">
        <v>62</v>
      </c>
      <c r="C88" s="212" t="s">
        <v>1013</v>
      </c>
      <c r="D88" s="336">
        <v>12130</v>
      </c>
      <c r="E88" s="344">
        <v>12374</v>
      </c>
      <c r="F88" s="215"/>
      <c r="G88" s="43" t="s">
        <v>526</v>
      </c>
      <c r="H88" s="268" t="s">
        <v>1176</v>
      </c>
    </row>
    <row r="89" spans="1:18">
      <c r="A89" s="90">
        <v>187</v>
      </c>
      <c r="B89" s="92" t="s">
        <v>199</v>
      </c>
      <c r="C89" s="212" t="s">
        <v>1014</v>
      </c>
      <c r="D89" s="336">
        <v>13207</v>
      </c>
      <c r="E89" s="344">
        <v>13451</v>
      </c>
      <c r="F89" s="215"/>
      <c r="G89" s="43" t="s">
        <v>527</v>
      </c>
      <c r="H89" s="268" t="s">
        <v>1176</v>
      </c>
      <c r="M89" s="159"/>
    </row>
    <row r="90" spans="1:18">
      <c r="A90" s="90">
        <v>188</v>
      </c>
      <c r="B90" s="92" t="s">
        <v>71</v>
      </c>
      <c r="C90" s="212" t="s">
        <v>89</v>
      </c>
      <c r="D90" s="336">
        <v>13287</v>
      </c>
      <c r="E90" s="344">
        <v>13543</v>
      </c>
      <c r="F90" s="215"/>
      <c r="G90" s="43" t="s">
        <v>528</v>
      </c>
      <c r="H90" s="268" t="s">
        <v>1176</v>
      </c>
      <c r="M90" s="159"/>
    </row>
    <row r="91" spans="1:18">
      <c r="A91" s="90">
        <v>189</v>
      </c>
      <c r="B91" s="92" t="s">
        <v>199</v>
      </c>
      <c r="C91" s="212" t="s">
        <v>204</v>
      </c>
      <c r="D91" s="336">
        <v>13666</v>
      </c>
      <c r="E91" s="346">
        <v>13569</v>
      </c>
      <c r="F91" s="215"/>
      <c r="G91" s="43" t="s">
        <v>529</v>
      </c>
      <c r="H91" s="269" t="s">
        <v>1176</v>
      </c>
      <c r="M91" s="159"/>
    </row>
    <row r="92" spans="1:18">
      <c r="A92" s="90">
        <v>190</v>
      </c>
      <c r="B92" s="92" t="s">
        <v>199</v>
      </c>
      <c r="C92" s="212" t="s">
        <v>1015</v>
      </c>
      <c r="D92" s="336">
        <v>16762</v>
      </c>
      <c r="E92" s="342">
        <v>16594</v>
      </c>
      <c r="F92" s="215"/>
      <c r="G92" s="43" t="s">
        <v>530</v>
      </c>
      <c r="H92" s="266" t="s">
        <v>1179</v>
      </c>
      <c r="M92" s="159"/>
    </row>
    <row r="93" spans="1:18">
      <c r="A93" s="90">
        <v>192</v>
      </c>
      <c r="B93" s="281" t="s">
        <v>71</v>
      </c>
      <c r="C93" s="282" t="s">
        <v>1016</v>
      </c>
      <c r="D93" s="338">
        <v>14221</v>
      </c>
      <c r="E93" s="344">
        <v>14728</v>
      </c>
      <c r="F93" s="283"/>
      <c r="G93" s="43" t="s">
        <v>433</v>
      </c>
      <c r="H93" s="268" t="s">
        <v>1176</v>
      </c>
      <c r="M93" s="159"/>
    </row>
    <row r="94" spans="1:18">
      <c r="A94" s="90">
        <v>200</v>
      </c>
      <c r="B94" s="92" t="s">
        <v>156</v>
      </c>
      <c r="C94" s="212" t="s">
        <v>1017</v>
      </c>
      <c r="D94" s="336">
        <v>10066</v>
      </c>
      <c r="E94" s="343">
        <v>10794</v>
      </c>
      <c r="F94" s="215"/>
      <c r="G94" s="43" t="s">
        <v>531</v>
      </c>
      <c r="H94" s="267" t="s">
        <v>1180</v>
      </c>
      <c r="M94" s="159"/>
    </row>
    <row r="95" spans="1:18">
      <c r="A95" s="90">
        <v>201</v>
      </c>
      <c r="B95" s="92" t="s">
        <v>94</v>
      </c>
      <c r="C95" s="212" t="s">
        <v>1018</v>
      </c>
      <c r="D95" s="336">
        <v>17130</v>
      </c>
      <c r="E95" s="343">
        <v>16796</v>
      </c>
      <c r="F95" s="215"/>
      <c r="G95" s="43" t="s">
        <v>532</v>
      </c>
      <c r="H95" s="267" t="s">
        <v>1180</v>
      </c>
      <c r="M95" s="159"/>
    </row>
    <row r="96" spans="1:18">
      <c r="A96" s="90">
        <v>203</v>
      </c>
      <c r="B96" s="92" t="s">
        <v>26</v>
      </c>
      <c r="C96" s="212" t="s">
        <v>1019</v>
      </c>
      <c r="D96" s="336">
        <v>16053</v>
      </c>
      <c r="E96" s="343">
        <v>15458</v>
      </c>
      <c r="F96" s="215"/>
      <c r="G96" s="43" t="s">
        <v>533</v>
      </c>
      <c r="H96" s="267" t="s">
        <v>1180</v>
      </c>
      <c r="M96" s="159"/>
    </row>
    <row r="97" spans="1:13">
      <c r="A97" s="90">
        <v>205</v>
      </c>
      <c r="B97" s="92" t="s">
        <v>173</v>
      </c>
      <c r="C97" s="212" t="s">
        <v>186</v>
      </c>
      <c r="D97" s="336">
        <v>15139</v>
      </c>
      <c r="E97" s="343">
        <v>14536</v>
      </c>
      <c r="F97" s="215"/>
      <c r="G97" s="43" t="s">
        <v>534</v>
      </c>
      <c r="H97" s="267" t="s">
        <v>1180</v>
      </c>
      <c r="M97" s="159"/>
    </row>
    <row r="98" spans="1:13">
      <c r="A98" s="90">
        <v>207</v>
      </c>
      <c r="B98" s="92" t="s">
        <v>62</v>
      </c>
      <c r="C98" s="212" t="s">
        <v>70</v>
      </c>
      <c r="D98" s="336">
        <v>13892</v>
      </c>
      <c r="E98" s="343">
        <v>13497</v>
      </c>
      <c r="F98" s="215"/>
      <c r="G98" s="43" t="s">
        <v>535</v>
      </c>
      <c r="H98" s="267" t="s">
        <v>1180</v>
      </c>
      <c r="M98" s="159"/>
    </row>
    <row r="99" spans="1:13">
      <c r="A99" s="90">
        <v>208</v>
      </c>
      <c r="B99" s="92" t="s">
        <v>128</v>
      </c>
      <c r="C99" s="212" t="s">
        <v>143</v>
      </c>
      <c r="D99" s="336">
        <v>14742</v>
      </c>
      <c r="E99" s="343">
        <v>14315</v>
      </c>
      <c r="F99" s="215"/>
      <c r="G99" s="43" t="s">
        <v>536</v>
      </c>
      <c r="H99" s="267" t="s">
        <v>1180</v>
      </c>
      <c r="M99" s="159"/>
    </row>
    <row r="100" spans="1:13">
      <c r="A100" s="90">
        <v>209</v>
      </c>
      <c r="B100" s="92" t="s">
        <v>94</v>
      </c>
      <c r="C100" s="212" t="s">
        <v>97</v>
      </c>
      <c r="D100" s="336">
        <v>18467</v>
      </c>
      <c r="E100" s="343">
        <v>18164</v>
      </c>
      <c r="F100" s="215"/>
      <c r="G100" s="43" t="s">
        <v>537</v>
      </c>
      <c r="H100" s="267" t="s">
        <v>1180</v>
      </c>
      <c r="M100" s="159"/>
    </row>
    <row r="101" spans="1:13">
      <c r="A101" s="90">
        <v>210</v>
      </c>
      <c r="B101" s="92" t="s">
        <v>123</v>
      </c>
      <c r="C101" s="212" t="s">
        <v>125</v>
      </c>
      <c r="D101" s="336">
        <v>15792</v>
      </c>
      <c r="E101" s="343">
        <v>15346</v>
      </c>
      <c r="F101" s="215"/>
      <c r="G101" s="43" t="s">
        <v>845</v>
      </c>
      <c r="H101" s="267" t="s">
        <v>1180</v>
      </c>
      <c r="L101" s="159"/>
      <c r="M101" s="159"/>
    </row>
    <row r="102" spans="1:13">
      <c r="A102" s="90">
        <v>211</v>
      </c>
      <c r="B102" s="92" t="s">
        <v>26</v>
      </c>
      <c r="C102" s="212" t="s">
        <v>43</v>
      </c>
      <c r="D102" s="336">
        <v>17856</v>
      </c>
      <c r="E102" s="343">
        <v>17459</v>
      </c>
      <c r="F102" s="215"/>
      <c r="G102" s="43" t="s">
        <v>538</v>
      </c>
      <c r="H102" s="267" t="s">
        <v>1180</v>
      </c>
      <c r="M102" s="159"/>
    </row>
    <row r="103" spans="1:13">
      <c r="A103" s="90">
        <v>212</v>
      </c>
      <c r="B103" s="92" t="s">
        <v>62</v>
      </c>
      <c r="C103" s="212" t="s">
        <v>1020</v>
      </c>
      <c r="D103" s="336">
        <v>6582</v>
      </c>
      <c r="E103" s="343">
        <v>10493</v>
      </c>
      <c r="F103" s="215"/>
      <c r="G103" s="43" t="s">
        <v>539</v>
      </c>
      <c r="H103" s="267" t="s">
        <v>1181</v>
      </c>
      <c r="M103" s="159"/>
    </row>
    <row r="104" spans="1:13">
      <c r="A104" s="90">
        <v>213</v>
      </c>
      <c r="B104" s="92" t="s">
        <v>173</v>
      </c>
      <c r="C104" s="212" t="s">
        <v>1021</v>
      </c>
      <c r="D104" s="336">
        <v>17394</v>
      </c>
      <c r="E104" s="343">
        <v>17068</v>
      </c>
      <c r="F104" s="215"/>
      <c r="G104" s="43" t="s">
        <v>540</v>
      </c>
      <c r="H104" s="267" t="s">
        <v>1180</v>
      </c>
      <c r="M104" s="159"/>
    </row>
    <row r="105" spans="1:13">
      <c r="A105" s="90">
        <v>214</v>
      </c>
      <c r="B105" s="92" t="s">
        <v>216</v>
      </c>
      <c r="C105" s="212" t="s">
        <v>220</v>
      </c>
      <c r="D105" s="336">
        <v>12233</v>
      </c>
      <c r="E105" s="343">
        <v>12300</v>
      </c>
      <c r="F105" s="215"/>
      <c r="G105" s="43" t="s">
        <v>541</v>
      </c>
      <c r="H105" s="267" t="s">
        <v>1180</v>
      </c>
      <c r="M105" s="159"/>
    </row>
    <row r="106" spans="1:13">
      <c r="A106" s="90">
        <v>215</v>
      </c>
      <c r="B106" s="92" t="s">
        <v>173</v>
      </c>
      <c r="C106" s="212" t="s">
        <v>183</v>
      </c>
      <c r="D106" s="336">
        <v>15111</v>
      </c>
      <c r="E106" s="343">
        <v>14658</v>
      </c>
      <c r="F106" s="215"/>
      <c r="G106" s="43" t="s">
        <v>542</v>
      </c>
      <c r="H106" s="267" t="s">
        <v>1180</v>
      </c>
      <c r="M106" s="159"/>
    </row>
    <row r="107" spans="1:13">
      <c r="A107" s="90">
        <v>216</v>
      </c>
      <c r="B107" s="92" t="s">
        <v>156</v>
      </c>
      <c r="C107" s="212" t="s">
        <v>158</v>
      </c>
      <c r="D107" s="336">
        <v>12590</v>
      </c>
      <c r="E107" s="343">
        <v>13872</v>
      </c>
      <c r="F107" s="215"/>
      <c r="G107" s="43" t="s">
        <v>543</v>
      </c>
      <c r="H107" s="267" t="s">
        <v>1175</v>
      </c>
      <c r="M107" s="159"/>
    </row>
    <row r="108" spans="1:13">
      <c r="A108" s="90">
        <v>217</v>
      </c>
      <c r="B108" s="92" t="s">
        <v>94</v>
      </c>
      <c r="C108" s="212" t="s">
        <v>1022</v>
      </c>
      <c r="D108" s="336">
        <v>18628</v>
      </c>
      <c r="E108" s="343">
        <v>18416</v>
      </c>
      <c r="F108" s="215"/>
      <c r="G108" s="43" t="s">
        <v>544</v>
      </c>
      <c r="H108" s="267" t="s">
        <v>1180</v>
      </c>
      <c r="M108" s="159"/>
    </row>
    <row r="109" spans="1:13">
      <c r="A109" s="90">
        <v>218</v>
      </c>
      <c r="B109" s="92" t="s">
        <v>113</v>
      </c>
      <c r="C109" s="212" t="s">
        <v>1023</v>
      </c>
      <c r="D109" s="336">
        <v>10471</v>
      </c>
      <c r="E109" s="343">
        <v>10692</v>
      </c>
      <c r="F109" s="215"/>
      <c r="G109" s="43" t="s">
        <v>545</v>
      </c>
      <c r="H109" s="267" t="s">
        <v>1180</v>
      </c>
      <c r="M109" s="159"/>
    </row>
    <row r="110" spans="1:13">
      <c r="A110" s="90">
        <v>219</v>
      </c>
      <c r="B110" s="92" t="s">
        <v>26</v>
      </c>
      <c r="C110" s="212" t="s">
        <v>1024</v>
      </c>
      <c r="D110" s="336">
        <v>18100</v>
      </c>
      <c r="E110" s="343">
        <v>17691</v>
      </c>
      <c r="F110" s="215"/>
      <c r="G110" s="43" t="s">
        <v>546</v>
      </c>
      <c r="H110" s="267" t="s">
        <v>1180</v>
      </c>
      <c r="M110" s="159"/>
    </row>
    <row r="111" spans="1:13">
      <c r="A111" s="90">
        <v>220</v>
      </c>
      <c r="B111" s="92" t="s">
        <v>128</v>
      </c>
      <c r="C111" s="212" t="s">
        <v>133</v>
      </c>
      <c r="D111" s="336">
        <v>16540</v>
      </c>
      <c r="E111" s="343">
        <v>16242</v>
      </c>
      <c r="F111" s="215"/>
      <c r="G111" s="43" t="s">
        <v>547</v>
      </c>
      <c r="H111" s="267" t="s">
        <v>1180</v>
      </c>
      <c r="M111" s="159"/>
    </row>
    <row r="112" spans="1:13">
      <c r="A112" s="90">
        <v>221</v>
      </c>
      <c r="B112" s="92" t="s">
        <v>173</v>
      </c>
      <c r="C112" s="212" t="s">
        <v>1025</v>
      </c>
      <c r="D112" s="336">
        <v>17137</v>
      </c>
      <c r="E112" s="343">
        <v>16789</v>
      </c>
      <c r="F112" s="215"/>
      <c r="G112" s="43" t="s">
        <v>846</v>
      </c>
      <c r="H112" s="267" t="s">
        <v>1180</v>
      </c>
      <c r="M112" s="159"/>
    </row>
    <row r="113" spans="1:13">
      <c r="A113" s="90">
        <v>222</v>
      </c>
      <c r="B113" s="92" t="s">
        <v>113</v>
      </c>
      <c r="C113" s="212" t="s">
        <v>119</v>
      </c>
      <c r="D113" s="336">
        <v>9194</v>
      </c>
      <c r="E113" s="343">
        <v>10185</v>
      </c>
      <c r="F113" s="215"/>
      <c r="G113" s="43" t="s">
        <v>548</v>
      </c>
      <c r="H113" s="267" t="s">
        <v>1175</v>
      </c>
      <c r="M113" s="159"/>
    </row>
    <row r="114" spans="1:13">
      <c r="A114" s="90">
        <v>223</v>
      </c>
      <c r="B114" s="92" t="s">
        <v>62</v>
      </c>
      <c r="C114" s="212" t="s">
        <v>1026</v>
      </c>
      <c r="D114" s="336">
        <v>15971</v>
      </c>
      <c r="E114" s="343">
        <v>15551</v>
      </c>
      <c r="F114" s="215"/>
      <c r="G114" s="43" t="s">
        <v>549</v>
      </c>
      <c r="H114" s="267" t="s">
        <v>1180</v>
      </c>
      <c r="M114" s="159"/>
    </row>
    <row r="115" spans="1:13">
      <c r="A115" s="90">
        <v>224</v>
      </c>
      <c r="B115" s="92" t="s">
        <v>62</v>
      </c>
      <c r="C115" s="212" t="s">
        <v>1027</v>
      </c>
      <c r="D115" s="336">
        <v>13375</v>
      </c>
      <c r="E115" s="343">
        <v>13307</v>
      </c>
      <c r="F115" s="215"/>
      <c r="G115" s="43" t="s">
        <v>550</v>
      </c>
      <c r="H115" s="267" t="s">
        <v>1175</v>
      </c>
      <c r="M115" s="159"/>
    </row>
    <row r="116" spans="1:13">
      <c r="A116" s="90">
        <v>225</v>
      </c>
      <c r="B116" s="92" t="s">
        <v>94</v>
      </c>
      <c r="C116" s="212" t="s">
        <v>1028</v>
      </c>
      <c r="D116" s="336">
        <v>14942</v>
      </c>
      <c r="E116" s="343">
        <v>14220</v>
      </c>
      <c r="F116" s="215"/>
      <c r="G116" s="43" t="s">
        <v>551</v>
      </c>
      <c r="H116" s="267" t="s">
        <v>1180</v>
      </c>
      <c r="M116" s="159"/>
    </row>
    <row r="117" spans="1:13">
      <c r="A117" s="90">
        <v>227</v>
      </c>
      <c r="B117" s="92" t="s">
        <v>26</v>
      </c>
      <c r="C117" s="212" t="s">
        <v>1029</v>
      </c>
      <c r="D117" s="336">
        <v>13935</v>
      </c>
      <c r="E117" s="343">
        <v>13244</v>
      </c>
      <c r="F117" s="215"/>
      <c r="G117" s="43" t="s">
        <v>552</v>
      </c>
      <c r="H117" s="267" t="s">
        <v>1180</v>
      </c>
      <c r="M117" s="159"/>
    </row>
    <row r="118" spans="1:13">
      <c r="A118" s="90">
        <v>228</v>
      </c>
      <c r="B118" s="92" t="s">
        <v>128</v>
      </c>
      <c r="C118" s="212" t="s">
        <v>136</v>
      </c>
      <c r="D118" s="336">
        <v>11625</v>
      </c>
      <c r="E118" s="343">
        <v>11754</v>
      </c>
      <c r="F118" s="215"/>
      <c r="G118" s="43" t="s">
        <v>553</v>
      </c>
      <c r="H118" s="267" t="s">
        <v>1180</v>
      </c>
      <c r="M118" s="159"/>
    </row>
    <row r="119" spans="1:13">
      <c r="A119" s="90">
        <v>229</v>
      </c>
      <c r="B119" s="92" t="s">
        <v>94</v>
      </c>
      <c r="C119" s="212" t="s">
        <v>98</v>
      </c>
      <c r="D119" s="336">
        <v>18076</v>
      </c>
      <c r="E119" s="343">
        <v>17852</v>
      </c>
      <c r="F119" s="215"/>
      <c r="G119" s="43" t="s">
        <v>554</v>
      </c>
      <c r="H119" s="267" t="s">
        <v>1180</v>
      </c>
      <c r="L119" s="159"/>
      <c r="M119" s="159"/>
    </row>
    <row r="120" spans="1:13">
      <c r="A120" s="90">
        <v>230</v>
      </c>
      <c r="B120" s="92" t="s">
        <v>216</v>
      </c>
      <c r="C120" s="212" t="s">
        <v>1030</v>
      </c>
      <c r="D120" s="336">
        <v>13727</v>
      </c>
      <c r="E120" s="343">
        <v>13843</v>
      </c>
      <c r="F120" s="215"/>
      <c r="G120" s="43" t="s">
        <v>555</v>
      </c>
      <c r="H120" s="267" t="s">
        <v>1175</v>
      </c>
    </row>
    <row r="121" spans="1:13">
      <c r="A121" s="90">
        <v>231</v>
      </c>
      <c r="B121" s="92" t="s">
        <v>94</v>
      </c>
      <c r="C121" s="212" t="s">
        <v>95</v>
      </c>
      <c r="D121" s="336">
        <v>19999</v>
      </c>
      <c r="E121" s="343">
        <v>19377</v>
      </c>
      <c r="F121" s="215">
        <v>1</v>
      </c>
      <c r="G121" s="43" t="s">
        <v>556</v>
      </c>
      <c r="H121" s="267" t="s">
        <v>1180</v>
      </c>
    </row>
    <row r="122" spans="1:13">
      <c r="A122" s="90">
        <v>232</v>
      </c>
      <c r="B122" s="92" t="s">
        <v>173</v>
      </c>
      <c r="C122" s="212" t="s">
        <v>174</v>
      </c>
      <c r="D122" s="336">
        <v>16836</v>
      </c>
      <c r="E122" s="343">
        <v>16751</v>
      </c>
      <c r="F122" s="215">
        <v>1</v>
      </c>
      <c r="G122" s="43" t="s">
        <v>557</v>
      </c>
      <c r="H122" s="267" t="s">
        <v>1180</v>
      </c>
    </row>
    <row r="123" spans="1:13">
      <c r="A123" s="90">
        <v>233</v>
      </c>
      <c r="B123" s="92" t="s">
        <v>26</v>
      </c>
      <c r="C123" s="212" t="s">
        <v>28</v>
      </c>
      <c r="D123" s="336">
        <v>18483</v>
      </c>
      <c r="E123" s="343">
        <v>18478</v>
      </c>
      <c r="F123" s="215">
        <v>1</v>
      </c>
      <c r="G123" s="43" t="s">
        <v>558</v>
      </c>
      <c r="H123" s="267" t="s">
        <v>1180</v>
      </c>
    </row>
    <row r="124" spans="1:13">
      <c r="A124" s="90">
        <v>234</v>
      </c>
      <c r="B124" s="92" t="s">
        <v>62</v>
      </c>
      <c r="C124" s="212" t="s">
        <v>1031</v>
      </c>
      <c r="D124" s="336">
        <v>11965</v>
      </c>
      <c r="E124" s="343">
        <v>13126</v>
      </c>
      <c r="F124" s="215">
        <v>1</v>
      </c>
      <c r="G124" s="43" t="s">
        <v>559</v>
      </c>
      <c r="H124" s="267" t="s">
        <v>1180</v>
      </c>
    </row>
    <row r="125" spans="1:13">
      <c r="A125" s="90">
        <v>235</v>
      </c>
      <c r="B125" s="92" t="s">
        <v>94</v>
      </c>
      <c r="C125" s="212" t="s">
        <v>99</v>
      </c>
      <c r="D125" s="336">
        <v>18047</v>
      </c>
      <c r="E125" s="343">
        <v>17817</v>
      </c>
      <c r="F125" s="215"/>
      <c r="G125" s="43" t="s">
        <v>560</v>
      </c>
      <c r="H125" s="267" t="s">
        <v>1180</v>
      </c>
    </row>
    <row r="126" spans="1:13">
      <c r="A126" s="90">
        <v>236</v>
      </c>
      <c r="B126" s="92" t="s">
        <v>128</v>
      </c>
      <c r="C126" s="212" t="s">
        <v>129</v>
      </c>
      <c r="D126" s="336">
        <v>15226</v>
      </c>
      <c r="E126" s="343">
        <v>15770</v>
      </c>
      <c r="F126" s="215">
        <v>1</v>
      </c>
      <c r="G126" s="43" t="s">
        <v>561</v>
      </c>
      <c r="H126" s="267" t="s">
        <v>1180</v>
      </c>
    </row>
    <row r="127" spans="1:13">
      <c r="A127" s="90">
        <v>237</v>
      </c>
      <c r="B127" s="92" t="s">
        <v>26</v>
      </c>
      <c r="C127" s="212" t="s">
        <v>54</v>
      </c>
      <c r="D127" s="336">
        <v>17596</v>
      </c>
      <c r="E127" s="343">
        <v>17204</v>
      </c>
      <c r="F127" s="215"/>
      <c r="G127" s="43" t="s">
        <v>562</v>
      </c>
      <c r="H127" s="267" t="s">
        <v>1180</v>
      </c>
    </row>
    <row r="128" spans="1:13">
      <c r="A128" s="90">
        <v>238</v>
      </c>
      <c r="B128" s="92" t="s">
        <v>113</v>
      </c>
      <c r="C128" s="212" t="s">
        <v>120</v>
      </c>
      <c r="D128" s="336">
        <v>9117</v>
      </c>
      <c r="E128" s="343">
        <v>9963</v>
      </c>
      <c r="F128" s="215"/>
      <c r="G128" s="43" t="s">
        <v>563</v>
      </c>
      <c r="H128" s="267" t="s">
        <v>1175</v>
      </c>
    </row>
    <row r="129" spans="1:8">
      <c r="A129" s="90">
        <v>239</v>
      </c>
      <c r="B129" s="92" t="s">
        <v>173</v>
      </c>
      <c r="C129" s="212" t="s">
        <v>192</v>
      </c>
      <c r="D129" s="336">
        <v>17062</v>
      </c>
      <c r="E129" s="343">
        <v>16674</v>
      </c>
      <c r="F129" s="215"/>
      <c r="G129" s="43" t="s">
        <v>564</v>
      </c>
      <c r="H129" s="267" t="s">
        <v>1180</v>
      </c>
    </row>
    <row r="130" spans="1:8">
      <c r="A130" s="90">
        <v>240</v>
      </c>
      <c r="B130" s="92" t="s">
        <v>106</v>
      </c>
      <c r="C130" s="212" t="s">
        <v>1032</v>
      </c>
      <c r="D130" s="336">
        <v>17041</v>
      </c>
      <c r="E130" s="342">
        <v>16883</v>
      </c>
      <c r="F130" s="215"/>
      <c r="G130" s="43" t="s">
        <v>565</v>
      </c>
      <c r="H130" s="266" t="s">
        <v>1174</v>
      </c>
    </row>
    <row r="131" spans="1:8">
      <c r="A131" s="90">
        <v>241</v>
      </c>
      <c r="B131" s="92" t="s">
        <v>94</v>
      </c>
      <c r="C131" s="212" t="s">
        <v>96</v>
      </c>
      <c r="D131" s="336">
        <v>15253</v>
      </c>
      <c r="E131" s="343">
        <v>15141</v>
      </c>
      <c r="F131" s="215"/>
      <c r="G131" s="43" t="s">
        <v>566</v>
      </c>
      <c r="H131" s="267" t="s">
        <v>1180</v>
      </c>
    </row>
    <row r="132" spans="1:8">
      <c r="A132" s="90">
        <v>242</v>
      </c>
      <c r="B132" s="92" t="s">
        <v>216</v>
      </c>
      <c r="C132" s="212" t="s">
        <v>219</v>
      </c>
      <c r="D132" s="336">
        <v>10758</v>
      </c>
      <c r="E132" s="343">
        <v>11288</v>
      </c>
      <c r="F132" s="215"/>
      <c r="G132" s="43" t="s">
        <v>567</v>
      </c>
      <c r="H132" s="267" t="s">
        <v>1180</v>
      </c>
    </row>
    <row r="133" spans="1:8">
      <c r="A133" s="90">
        <v>243</v>
      </c>
      <c r="B133" s="92" t="s">
        <v>71</v>
      </c>
      <c r="C133" s="212" t="s">
        <v>1033</v>
      </c>
      <c r="D133" s="336">
        <v>16060</v>
      </c>
      <c r="E133" s="343">
        <v>15500</v>
      </c>
      <c r="F133" s="215"/>
      <c r="G133" s="43" t="s">
        <v>568</v>
      </c>
      <c r="H133" s="267" t="s">
        <v>1180</v>
      </c>
    </row>
    <row r="134" spans="1:8">
      <c r="A134" s="90">
        <v>245</v>
      </c>
      <c r="B134" s="92" t="s">
        <v>26</v>
      </c>
      <c r="C134" s="212" t="s">
        <v>42</v>
      </c>
      <c r="D134" s="336">
        <v>15750</v>
      </c>
      <c r="E134" s="343">
        <v>15230</v>
      </c>
      <c r="F134" s="215"/>
      <c r="G134" s="43" t="s">
        <v>569</v>
      </c>
      <c r="H134" s="267" t="s">
        <v>1180</v>
      </c>
    </row>
    <row r="135" spans="1:8">
      <c r="A135" s="90">
        <v>246</v>
      </c>
      <c r="B135" s="92" t="s">
        <v>94</v>
      </c>
      <c r="C135" s="212" t="s">
        <v>1034</v>
      </c>
      <c r="D135" s="336">
        <v>16024</v>
      </c>
      <c r="E135" s="343">
        <v>15678</v>
      </c>
      <c r="F135" s="215"/>
      <c r="G135" s="43" t="s">
        <v>570</v>
      </c>
      <c r="H135" s="267" t="s">
        <v>1180</v>
      </c>
    </row>
    <row r="136" spans="1:8">
      <c r="A136" s="90">
        <v>247</v>
      </c>
      <c r="B136" s="92" t="s">
        <v>173</v>
      </c>
      <c r="C136" s="212" t="s">
        <v>182</v>
      </c>
      <c r="D136" s="336">
        <v>13880</v>
      </c>
      <c r="E136" s="343">
        <v>13313</v>
      </c>
      <c r="F136" s="215"/>
      <c r="G136" s="43" t="s">
        <v>571</v>
      </c>
      <c r="H136" s="267" t="s">
        <v>1180</v>
      </c>
    </row>
    <row r="137" spans="1:8">
      <c r="A137" s="90">
        <v>248</v>
      </c>
      <c r="B137" s="92" t="s">
        <v>156</v>
      </c>
      <c r="C137" s="212" t="s">
        <v>1035</v>
      </c>
      <c r="D137" s="336">
        <v>12676</v>
      </c>
      <c r="E137" s="343">
        <v>12412</v>
      </c>
      <c r="F137" s="215"/>
      <c r="G137" s="43" t="s">
        <v>796</v>
      </c>
      <c r="H137" s="267" t="s">
        <v>1180</v>
      </c>
    </row>
    <row r="138" spans="1:8">
      <c r="A138" s="90">
        <v>249</v>
      </c>
      <c r="B138" s="92" t="s">
        <v>144</v>
      </c>
      <c r="C138" s="212" t="s">
        <v>147</v>
      </c>
      <c r="D138" s="336">
        <v>13633</v>
      </c>
      <c r="E138" s="343">
        <v>13210</v>
      </c>
      <c r="F138" s="215"/>
      <c r="G138" s="43" t="s">
        <v>572</v>
      </c>
      <c r="H138" s="267" t="s">
        <v>1180</v>
      </c>
    </row>
    <row r="139" spans="1:8">
      <c r="A139" s="90">
        <v>250</v>
      </c>
      <c r="B139" s="92" t="s">
        <v>113</v>
      </c>
      <c r="C139" s="212" t="s">
        <v>116</v>
      </c>
      <c r="D139" s="336">
        <v>6674</v>
      </c>
      <c r="E139" s="343">
        <v>10666</v>
      </c>
      <c r="F139" s="215"/>
      <c r="G139" s="43" t="s">
        <v>573</v>
      </c>
      <c r="H139" s="267" t="s">
        <v>1181</v>
      </c>
    </row>
    <row r="140" spans="1:8">
      <c r="A140" s="90">
        <v>251</v>
      </c>
      <c r="B140" s="92" t="s">
        <v>156</v>
      </c>
      <c r="C140" s="212" t="s">
        <v>1036</v>
      </c>
      <c r="D140" s="336">
        <v>13388</v>
      </c>
      <c r="E140" s="343">
        <v>13055</v>
      </c>
      <c r="F140" s="215"/>
      <c r="G140" s="43" t="s">
        <v>574</v>
      </c>
      <c r="H140" s="267" t="s">
        <v>1180</v>
      </c>
    </row>
    <row r="141" spans="1:8">
      <c r="A141" s="90">
        <v>252</v>
      </c>
      <c r="B141" s="92" t="s">
        <v>113</v>
      </c>
      <c r="C141" s="212" t="s">
        <v>1037</v>
      </c>
      <c r="D141" s="336">
        <v>12239</v>
      </c>
      <c r="E141" s="343">
        <v>12020</v>
      </c>
      <c r="F141" s="215"/>
      <c r="G141" s="43" t="s">
        <v>575</v>
      </c>
      <c r="H141" s="267" t="s">
        <v>1180</v>
      </c>
    </row>
    <row r="142" spans="1:8">
      <c r="A142" s="90">
        <v>253</v>
      </c>
      <c r="B142" s="92" t="s">
        <v>71</v>
      </c>
      <c r="C142" s="212" t="s">
        <v>92</v>
      </c>
      <c r="D142" s="336">
        <v>16608</v>
      </c>
      <c r="E142" s="343">
        <v>16224</v>
      </c>
      <c r="F142" s="215"/>
      <c r="G142" s="43" t="s">
        <v>576</v>
      </c>
      <c r="H142" s="267" t="s">
        <v>1180</v>
      </c>
    </row>
    <row r="143" spans="1:8">
      <c r="A143" s="90">
        <v>255</v>
      </c>
      <c r="B143" s="92" t="s">
        <v>26</v>
      </c>
      <c r="C143" s="212" t="s">
        <v>52</v>
      </c>
      <c r="D143" s="336">
        <v>15883</v>
      </c>
      <c r="E143" s="343">
        <v>15650</v>
      </c>
      <c r="F143" s="215"/>
      <c r="G143" s="43" t="s">
        <v>577</v>
      </c>
      <c r="H143" s="267" t="s">
        <v>1180</v>
      </c>
    </row>
    <row r="144" spans="1:8">
      <c r="A144" s="90">
        <v>257</v>
      </c>
      <c r="B144" s="92" t="s">
        <v>173</v>
      </c>
      <c r="C144" s="212" t="s">
        <v>190</v>
      </c>
      <c r="D144" s="336">
        <v>14731</v>
      </c>
      <c r="E144" s="343">
        <v>14500</v>
      </c>
      <c r="F144" s="215"/>
      <c r="G144" s="43" t="s">
        <v>578</v>
      </c>
      <c r="H144" s="267" t="s">
        <v>1180</v>
      </c>
    </row>
    <row r="145" spans="1:8">
      <c r="A145" s="90">
        <v>259</v>
      </c>
      <c r="B145" s="92" t="s">
        <v>144</v>
      </c>
      <c r="C145" s="212" t="s">
        <v>154</v>
      </c>
      <c r="D145" s="336">
        <v>14158</v>
      </c>
      <c r="E145" s="343">
        <v>13999</v>
      </c>
      <c r="F145" s="215"/>
      <c r="G145" s="43" t="s">
        <v>579</v>
      </c>
      <c r="H145" s="267" t="s">
        <v>1180</v>
      </c>
    </row>
    <row r="146" spans="1:8">
      <c r="A146" s="90">
        <v>261</v>
      </c>
      <c r="B146" s="92" t="s">
        <v>156</v>
      </c>
      <c r="C146" s="212" t="s">
        <v>166</v>
      </c>
      <c r="D146" s="336">
        <v>14261</v>
      </c>
      <c r="E146" s="343">
        <v>13974</v>
      </c>
      <c r="F146" s="215"/>
      <c r="G146" s="43" t="s">
        <v>580</v>
      </c>
      <c r="H146" s="267" t="s">
        <v>1180</v>
      </c>
    </row>
    <row r="147" spans="1:8">
      <c r="A147" s="90">
        <v>262</v>
      </c>
      <c r="B147" s="92" t="s">
        <v>193</v>
      </c>
      <c r="C147" s="212" t="s">
        <v>198</v>
      </c>
      <c r="D147" s="336">
        <v>13977</v>
      </c>
      <c r="E147" s="343">
        <v>13965</v>
      </c>
      <c r="F147" s="215"/>
      <c r="G147" s="43" t="s">
        <v>581</v>
      </c>
      <c r="H147" s="267" t="s">
        <v>1175</v>
      </c>
    </row>
    <row r="148" spans="1:8">
      <c r="A148" s="90">
        <v>263</v>
      </c>
      <c r="B148" s="92" t="s">
        <v>71</v>
      </c>
      <c r="C148" s="212" t="s">
        <v>93</v>
      </c>
      <c r="D148" s="336">
        <v>17011</v>
      </c>
      <c r="E148" s="343">
        <v>17983</v>
      </c>
      <c r="F148" s="215"/>
      <c r="G148" s="43" t="s">
        <v>582</v>
      </c>
      <c r="H148" s="267" t="s">
        <v>1181</v>
      </c>
    </row>
    <row r="149" spans="1:8">
      <c r="A149" s="90">
        <v>265</v>
      </c>
      <c r="B149" s="92" t="s">
        <v>26</v>
      </c>
      <c r="C149" s="212" t="s">
        <v>53</v>
      </c>
      <c r="D149" s="336">
        <v>16195</v>
      </c>
      <c r="E149" s="343">
        <v>17714</v>
      </c>
      <c r="F149" s="215"/>
      <c r="G149" s="43" t="s">
        <v>583</v>
      </c>
      <c r="H149" s="267" t="s">
        <v>1181</v>
      </c>
    </row>
    <row r="150" spans="1:8">
      <c r="A150" s="90">
        <v>267</v>
      </c>
      <c r="B150" s="92" t="s">
        <v>173</v>
      </c>
      <c r="C150" s="212" t="s">
        <v>191</v>
      </c>
      <c r="D150" s="336">
        <v>15790</v>
      </c>
      <c r="E150" s="343">
        <v>17465</v>
      </c>
      <c r="F150" s="215"/>
      <c r="G150" s="43" t="s">
        <v>584</v>
      </c>
      <c r="H150" s="267" t="s">
        <v>1181</v>
      </c>
    </row>
    <row r="151" spans="1:8">
      <c r="A151" s="90">
        <v>269</v>
      </c>
      <c r="B151" s="92" t="s">
        <v>144</v>
      </c>
      <c r="C151" s="212" t="s">
        <v>155</v>
      </c>
      <c r="D151" s="336">
        <v>15241</v>
      </c>
      <c r="E151" s="343">
        <v>17320</v>
      </c>
      <c r="F151" s="215"/>
      <c r="G151" s="43" t="s">
        <v>585</v>
      </c>
      <c r="H151" s="267" t="s">
        <v>1181</v>
      </c>
    </row>
    <row r="152" spans="1:8">
      <c r="A152" s="90">
        <v>270</v>
      </c>
      <c r="B152" s="92" t="s">
        <v>156</v>
      </c>
      <c r="C152" s="212" t="s">
        <v>167</v>
      </c>
      <c r="D152" s="336">
        <v>15121</v>
      </c>
      <c r="E152" s="343">
        <v>17275</v>
      </c>
      <c r="F152" s="215"/>
      <c r="G152" s="43" t="s">
        <v>586</v>
      </c>
      <c r="H152" s="267" t="s">
        <v>1181</v>
      </c>
    </row>
    <row r="153" spans="1:8">
      <c r="A153" s="90">
        <v>271</v>
      </c>
      <c r="B153" s="92" t="s">
        <v>173</v>
      </c>
      <c r="C153" s="212" t="s">
        <v>1038</v>
      </c>
      <c r="D153" s="336">
        <v>11719</v>
      </c>
      <c r="E153" s="343">
        <v>11103</v>
      </c>
      <c r="F153" s="215"/>
      <c r="G153" s="43" t="s">
        <v>587</v>
      </c>
      <c r="H153" s="267" t="s">
        <v>1181</v>
      </c>
    </row>
    <row r="154" spans="1:8">
      <c r="A154" s="90">
        <v>272</v>
      </c>
      <c r="B154" s="92" t="s">
        <v>144</v>
      </c>
      <c r="C154" s="212" t="s">
        <v>148</v>
      </c>
      <c r="D154" s="336">
        <v>10492</v>
      </c>
      <c r="E154" s="343">
        <v>12149</v>
      </c>
      <c r="F154" s="215"/>
      <c r="G154" s="43" t="s">
        <v>588</v>
      </c>
      <c r="H154" s="267" t="s">
        <v>1180</v>
      </c>
    </row>
    <row r="155" spans="1:8">
      <c r="A155" s="90">
        <v>273</v>
      </c>
      <c r="B155" s="92" t="s">
        <v>26</v>
      </c>
      <c r="C155" s="212" t="s">
        <v>33</v>
      </c>
      <c r="D155" s="336">
        <v>17120</v>
      </c>
      <c r="E155" s="343">
        <v>16587</v>
      </c>
      <c r="F155" s="215"/>
      <c r="G155" s="43" t="s">
        <v>589</v>
      </c>
      <c r="H155" s="267" t="s">
        <v>1181</v>
      </c>
    </row>
    <row r="156" spans="1:8">
      <c r="A156" s="90">
        <v>274</v>
      </c>
      <c r="B156" s="92" t="s">
        <v>128</v>
      </c>
      <c r="C156" s="212" t="s">
        <v>131</v>
      </c>
      <c r="D156" s="336">
        <v>15485</v>
      </c>
      <c r="E156" s="343">
        <v>15506</v>
      </c>
      <c r="F156" s="215"/>
      <c r="G156" s="43" t="s">
        <v>590</v>
      </c>
      <c r="H156" s="267" t="s">
        <v>1181</v>
      </c>
    </row>
    <row r="157" spans="1:8">
      <c r="A157" s="90">
        <v>275</v>
      </c>
      <c r="B157" s="92" t="s">
        <v>26</v>
      </c>
      <c r="C157" s="212" t="s">
        <v>1039</v>
      </c>
      <c r="D157" s="336">
        <v>11187</v>
      </c>
      <c r="E157" s="343">
        <v>13434</v>
      </c>
      <c r="F157" s="215"/>
      <c r="G157" s="43" t="s">
        <v>591</v>
      </c>
      <c r="H157" s="267" t="s">
        <v>1181</v>
      </c>
    </row>
    <row r="158" spans="1:8">
      <c r="A158" s="90">
        <v>276</v>
      </c>
      <c r="B158" s="92" t="s">
        <v>113</v>
      </c>
      <c r="C158" s="212" t="s">
        <v>122</v>
      </c>
      <c r="D158" s="336">
        <v>8082</v>
      </c>
      <c r="E158" s="343">
        <v>11005</v>
      </c>
      <c r="F158" s="215"/>
      <c r="G158" s="43" t="s">
        <v>592</v>
      </c>
      <c r="H158" s="267" t="s">
        <v>1181</v>
      </c>
    </row>
    <row r="159" spans="1:8">
      <c r="A159" s="90">
        <v>277</v>
      </c>
      <c r="B159" s="92" t="s">
        <v>71</v>
      </c>
      <c r="C159" s="212" t="s">
        <v>73</v>
      </c>
      <c r="D159" s="336">
        <v>18335</v>
      </c>
      <c r="E159" s="343">
        <v>18335</v>
      </c>
      <c r="F159" s="215"/>
      <c r="G159" s="43" t="s">
        <v>593</v>
      </c>
      <c r="H159" s="267" t="s">
        <v>1181</v>
      </c>
    </row>
    <row r="160" spans="1:8">
      <c r="A160" s="90">
        <v>279</v>
      </c>
      <c r="B160" s="92" t="s">
        <v>26</v>
      </c>
      <c r="C160" s="212" t="s">
        <v>29</v>
      </c>
      <c r="D160" s="336">
        <v>18246</v>
      </c>
      <c r="E160" s="343">
        <v>18205</v>
      </c>
      <c r="F160" s="215"/>
      <c r="G160" s="43" t="s">
        <v>594</v>
      </c>
      <c r="H160" s="267" t="s">
        <v>1181</v>
      </c>
    </row>
    <row r="161" spans="1:8">
      <c r="A161" s="90">
        <v>280</v>
      </c>
      <c r="B161" s="92" t="s">
        <v>144</v>
      </c>
      <c r="C161" s="212" t="s">
        <v>1040</v>
      </c>
      <c r="D161" s="336">
        <v>17788</v>
      </c>
      <c r="E161" s="343">
        <v>17480</v>
      </c>
      <c r="F161" s="215"/>
      <c r="G161" s="43" t="s">
        <v>595</v>
      </c>
      <c r="H161" s="267" t="s">
        <v>1181</v>
      </c>
    </row>
    <row r="162" spans="1:8">
      <c r="A162" s="90">
        <v>281</v>
      </c>
      <c r="B162" s="92" t="s">
        <v>173</v>
      </c>
      <c r="C162" s="212" t="s">
        <v>175</v>
      </c>
      <c r="D162" s="336">
        <v>18107</v>
      </c>
      <c r="E162" s="343">
        <v>17974</v>
      </c>
      <c r="F162" s="215"/>
      <c r="G162" s="43" t="s">
        <v>596</v>
      </c>
      <c r="H162" s="267" t="s">
        <v>1181</v>
      </c>
    </row>
    <row r="163" spans="1:8">
      <c r="A163" s="90">
        <v>282</v>
      </c>
      <c r="B163" s="92" t="s">
        <v>156</v>
      </c>
      <c r="C163" s="212" t="s">
        <v>157</v>
      </c>
      <c r="D163" s="336">
        <v>18063</v>
      </c>
      <c r="E163" s="343">
        <v>17910</v>
      </c>
      <c r="F163" s="215"/>
      <c r="G163" s="43" t="s">
        <v>797</v>
      </c>
      <c r="H163" s="267" t="s">
        <v>1181</v>
      </c>
    </row>
    <row r="164" spans="1:8">
      <c r="A164" s="90">
        <v>283</v>
      </c>
      <c r="B164" s="92" t="s">
        <v>71</v>
      </c>
      <c r="C164" s="212" t="s">
        <v>1041</v>
      </c>
      <c r="D164" s="336">
        <v>13468</v>
      </c>
      <c r="E164" s="343">
        <v>12680</v>
      </c>
      <c r="F164" s="215"/>
      <c r="G164" s="43" t="s">
        <v>597</v>
      </c>
      <c r="H164" s="267" t="s">
        <v>1180</v>
      </c>
    </row>
    <row r="165" spans="1:8">
      <c r="A165" s="90">
        <v>284</v>
      </c>
      <c r="B165" s="92" t="s">
        <v>128</v>
      </c>
      <c r="C165" s="212" t="s">
        <v>1042</v>
      </c>
      <c r="D165" s="336">
        <v>17840</v>
      </c>
      <c r="E165" s="343">
        <v>17636</v>
      </c>
      <c r="F165" s="215"/>
      <c r="G165" s="43" t="s">
        <v>598</v>
      </c>
      <c r="H165" s="267" t="s">
        <v>1181</v>
      </c>
    </row>
    <row r="166" spans="1:8">
      <c r="A166" s="90">
        <v>285</v>
      </c>
      <c r="B166" s="92" t="s">
        <v>26</v>
      </c>
      <c r="C166" s="212" t="s">
        <v>32</v>
      </c>
      <c r="D166" s="336">
        <v>12991</v>
      </c>
      <c r="E166" s="343">
        <v>12444</v>
      </c>
      <c r="F166" s="215"/>
      <c r="G166" s="43" t="s">
        <v>599</v>
      </c>
      <c r="H166" s="267" t="s">
        <v>1180</v>
      </c>
    </row>
    <row r="167" spans="1:8">
      <c r="A167" s="90">
        <v>287</v>
      </c>
      <c r="B167" s="92" t="s">
        <v>173</v>
      </c>
      <c r="C167" s="212" t="s">
        <v>176</v>
      </c>
      <c r="D167" s="336">
        <v>10887</v>
      </c>
      <c r="E167" s="343">
        <v>11020</v>
      </c>
      <c r="F167" s="215"/>
      <c r="G167" s="43" t="s">
        <v>600</v>
      </c>
      <c r="H167" s="267" t="s">
        <v>1180</v>
      </c>
    </row>
    <row r="168" spans="1:8">
      <c r="A168" s="90">
        <v>288</v>
      </c>
      <c r="B168" s="92" t="s">
        <v>173</v>
      </c>
      <c r="C168" s="212" t="s">
        <v>179</v>
      </c>
      <c r="D168" s="336">
        <v>10388</v>
      </c>
      <c r="E168" s="343">
        <v>10892</v>
      </c>
      <c r="F168" s="215"/>
      <c r="G168" s="43" t="s">
        <v>601</v>
      </c>
      <c r="H168" s="267" t="s">
        <v>1180</v>
      </c>
    </row>
    <row r="169" spans="1:8">
      <c r="A169" s="90">
        <v>289</v>
      </c>
      <c r="B169" s="92" t="s">
        <v>71</v>
      </c>
      <c r="C169" s="212" t="s">
        <v>90</v>
      </c>
      <c r="D169" s="336">
        <v>18460</v>
      </c>
      <c r="E169" s="342">
        <v>18499</v>
      </c>
      <c r="F169" s="215"/>
      <c r="G169" s="43" t="s">
        <v>602</v>
      </c>
      <c r="H169" s="266" t="s">
        <v>1179</v>
      </c>
    </row>
    <row r="170" spans="1:8">
      <c r="A170" s="90">
        <v>290</v>
      </c>
      <c r="B170" s="92" t="s">
        <v>62</v>
      </c>
      <c r="C170" s="212" t="s">
        <v>1043</v>
      </c>
      <c r="D170" s="336">
        <v>18003</v>
      </c>
      <c r="E170" s="343">
        <v>17855</v>
      </c>
      <c r="F170" s="215"/>
      <c r="G170" s="43" t="s">
        <v>603</v>
      </c>
      <c r="H170" s="267" t="s">
        <v>1181</v>
      </c>
    </row>
    <row r="171" spans="1:8">
      <c r="A171" s="90">
        <v>291</v>
      </c>
      <c r="B171" s="92" t="s">
        <v>26</v>
      </c>
      <c r="C171" s="212" t="s">
        <v>50</v>
      </c>
      <c r="D171" s="336">
        <v>18477</v>
      </c>
      <c r="E171" s="342">
        <v>18480</v>
      </c>
      <c r="F171" s="215"/>
      <c r="G171" s="43" t="s">
        <v>604</v>
      </c>
      <c r="H171" s="266" t="s">
        <v>1179</v>
      </c>
    </row>
    <row r="172" spans="1:8">
      <c r="A172" s="90">
        <v>293</v>
      </c>
      <c r="B172" s="92" t="s">
        <v>173</v>
      </c>
      <c r="C172" s="212" t="s">
        <v>187</v>
      </c>
      <c r="D172" s="336">
        <v>18351</v>
      </c>
      <c r="E172" s="342">
        <v>18352</v>
      </c>
      <c r="F172" s="215"/>
      <c r="G172" s="43" t="s">
        <v>605</v>
      </c>
      <c r="H172" s="266" t="s">
        <v>1179</v>
      </c>
    </row>
    <row r="173" spans="1:8">
      <c r="A173" s="90">
        <v>294</v>
      </c>
      <c r="B173" s="92" t="s">
        <v>322</v>
      </c>
      <c r="C173" s="212" t="s">
        <v>1044</v>
      </c>
      <c r="D173" s="336">
        <v>18098</v>
      </c>
      <c r="E173" s="342">
        <v>17937</v>
      </c>
      <c r="F173" s="215"/>
      <c r="G173" s="43" t="s">
        <v>606</v>
      </c>
      <c r="H173" s="266" t="s">
        <v>1179</v>
      </c>
    </row>
    <row r="174" spans="1:8">
      <c r="A174" s="90">
        <v>295</v>
      </c>
      <c r="B174" s="92" t="s">
        <v>71</v>
      </c>
      <c r="C174" s="212" t="s">
        <v>79</v>
      </c>
      <c r="D174" s="336">
        <v>19063</v>
      </c>
      <c r="E174" s="342">
        <v>19143</v>
      </c>
      <c r="F174" s="215"/>
      <c r="G174" s="43" t="s">
        <v>607</v>
      </c>
      <c r="H174" s="266" t="s">
        <v>1179</v>
      </c>
    </row>
    <row r="175" spans="1:8">
      <c r="A175" s="90">
        <v>297</v>
      </c>
      <c r="B175" s="92" t="s">
        <v>26</v>
      </c>
      <c r="C175" s="212" t="s">
        <v>38</v>
      </c>
      <c r="D175" s="336">
        <v>18964</v>
      </c>
      <c r="E175" s="342">
        <v>19046</v>
      </c>
      <c r="F175" s="215"/>
      <c r="G175" s="43" t="s">
        <v>608</v>
      </c>
      <c r="H175" s="266" t="s">
        <v>1179</v>
      </c>
    </row>
    <row r="176" spans="1:8">
      <c r="A176" s="90">
        <v>299</v>
      </c>
      <c r="B176" s="92" t="s">
        <v>173</v>
      </c>
      <c r="C176" s="212" t="s">
        <v>181</v>
      </c>
      <c r="D176" s="336">
        <v>18870</v>
      </c>
      <c r="E176" s="342">
        <v>18902</v>
      </c>
      <c r="F176" s="215"/>
      <c r="G176" s="43" t="s">
        <v>609</v>
      </c>
      <c r="H176" s="266" t="s">
        <v>1179</v>
      </c>
    </row>
    <row r="177" spans="1:8">
      <c r="A177" s="90">
        <v>300</v>
      </c>
      <c r="B177" s="92" t="s">
        <v>128</v>
      </c>
      <c r="C177" s="212" t="s">
        <v>134</v>
      </c>
      <c r="D177" s="336">
        <v>18745</v>
      </c>
      <c r="E177" s="342">
        <v>18803</v>
      </c>
      <c r="F177" s="215"/>
      <c r="G177" s="43" t="s">
        <v>610</v>
      </c>
      <c r="H177" s="266" t="s">
        <v>1179</v>
      </c>
    </row>
    <row r="178" spans="1:8">
      <c r="A178" s="90">
        <v>301</v>
      </c>
      <c r="B178" s="92" t="s">
        <v>144</v>
      </c>
      <c r="C178" s="212" t="s">
        <v>146</v>
      </c>
      <c r="D178" s="336">
        <v>18760</v>
      </c>
      <c r="E178" s="342">
        <v>18841</v>
      </c>
      <c r="F178" s="215"/>
      <c r="G178" s="43" t="s">
        <v>611</v>
      </c>
      <c r="H178" s="266" t="s">
        <v>1179</v>
      </c>
    </row>
    <row r="179" spans="1:8">
      <c r="A179" s="90">
        <v>302</v>
      </c>
      <c r="B179" s="92" t="s">
        <v>62</v>
      </c>
      <c r="C179" s="212" t="s">
        <v>66</v>
      </c>
      <c r="D179" s="336">
        <v>18648</v>
      </c>
      <c r="E179" s="342">
        <v>18713</v>
      </c>
      <c r="F179" s="215"/>
      <c r="G179" s="43" t="s">
        <v>612</v>
      </c>
      <c r="H179" s="266" t="s">
        <v>1179</v>
      </c>
    </row>
    <row r="180" spans="1:8">
      <c r="A180" s="90">
        <v>303</v>
      </c>
      <c r="B180" s="92" t="s">
        <v>71</v>
      </c>
      <c r="C180" s="212" t="s">
        <v>85</v>
      </c>
      <c r="D180" s="336">
        <v>18580</v>
      </c>
      <c r="E180" s="342">
        <v>18640</v>
      </c>
      <c r="F180" s="215"/>
      <c r="G180" s="43" t="s">
        <v>613</v>
      </c>
      <c r="H180" s="266" t="s">
        <v>1179</v>
      </c>
    </row>
    <row r="181" spans="1:8">
      <c r="A181" s="90">
        <v>304</v>
      </c>
      <c r="B181" s="92" t="s">
        <v>156</v>
      </c>
      <c r="C181" s="212" t="s">
        <v>159</v>
      </c>
      <c r="D181" s="336">
        <v>18709</v>
      </c>
      <c r="E181" s="342">
        <v>18786</v>
      </c>
      <c r="F181" s="215"/>
      <c r="G181" s="43" t="s">
        <v>614</v>
      </c>
      <c r="H181" s="266" t="s">
        <v>1179</v>
      </c>
    </row>
    <row r="182" spans="1:8">
      <c r="A182" s="90">
        <v>305</v>
      </c>
      <c r="B182" s="92" t="s">
        <v>26</v>
      </c>
      <c r="C182" s="212" t="s">
        <v>46</v>
      </c>
      <c r="D182" s="336">
        <v>18570</v>
      </c>
      <c r="E182" s="342">
        <v>18625</v>
      </c>
      <c r="F182" s="215"/>
      <c r="G182" s="43" t="s">
        <v>615</v>
      </c>
      <c r="H182" s="266" t="s">
        <v>1179</v>
      </c>
    </row>
    <row r="183" spans="1:8">
      <c r="A183" s="90">
        <v>306</v>
      </c>
      <c r="B183" s="92" t="s">
        <v>71</v>
      </c>
      <c r="C183" s="212" t="s">
        <v>260</v>
      </c>
      <c r="D183" s="336">
        <v>17669</v>
      </c>
      <c r="E183" s="342">
        <v>17520</v>
      </c>
      <c r="F183" s="215"/>
      <c r="G183" s="43" t="s">
        <v>616</v>
      </c>
      <c r="H183" s="266" t="s">
        <v>1179</v>
      </c>
    </row>
    <row r="184" spans="1:8">
      <c r="A184" s="90">
        <v>307</v>
      </c>
      <c r="B184" s="92" t="s">
        <v>26</v>
      </c>
      <c r="C184" s="212" t="s">
        <v>41</v>
      </c>
      <c r="D184" s="336">
        <v>18388</v>
      </c>
      <c r="E184" s="342">
        <v>18413</v>
      </c>
      <c r="F184" s="215"/>
      <c r="G184" s="43" t="s">
        <v>617</v>
      </c>
      <c r="H184" s="266" t="s">
        <v>1179</v>
      </c>
    </row>
    <row r="185" spans="1:8">
      <c r="A185" s="90">
        <v>308</v>
      </c>
      <c r="B185" s="92" t="s">
        <v>128</v>
      </c>
      <c r="C185" s="212" t="s">
        <v>135</v>
      </c>
      <c r="D185" s="336">
        <v>18198</v>
      </c>
      <c r="E185" s="342">
        <v>18200</v>
      </c>
      <c r="F185" s="215"/>
      <c r="G185" s="43" t="s">
        <v>618</v>
      </c>
      <c r="H185" s="266" t="s">
        <v>1179</v>
      </c>
    </row>
    <row r="186" spans="1:8">
      <c r="A186" s="90">
        <v>309</v>
      </c>
      <c r="B186" s="92" t="s">
        <v>71</v>
      </c>
      <c r="C186" s="212" t="s">
        <v>86</v>
      </c>
      <c r="D186" s="336">
        <v>14090</v>
      </c>
      <c r="E186" s="342">
        <v>12738</v>
      </c>
      <c r="F186" s="215"/>
      <c r="G186" s="43" t="s">
        <v>619</v>
      </c>
      <c r="H186" s="266" t="s">
        <v>1174</v>
      </c>
    </row>
    <row r="187" spans="1:8">
      <c r="A187" s="90">
        <v>310</v>
      </c>
      <c r="B187" s="92" t="s">
        <v>113</v>
      </c>
      <c r="C187" s="212" t="s">
        <v>114</v>
      </c>
      <c r="D187" s="336">
        <v>5941</v>
      </c>
      <c r="E187" s="343">
        <v>7157</v>
      </c>
      <c r="F187" s="215"/>
      <c r="G187" s="43" t="s">
        <v>979</v>
      </c>
      <c r="H187" s="267" t="s">
        <v>1175</v>
      </c>
    </row>
    <row r="188" spans="1:8">
      <c r="A188" s="90">
        <v>311</v>
      </c>
      <c r="B188" s="92" t="s">
        <v>26</v>
      </c>
      <c r="C188" s="212" t="s">
        <v>47</v>
      </c>
      <c r="D188" s="336">
        <v>13987</v>
      </c>
      <c r="E188" s="342">
        <v>12812</v>
      </c>
      <c r="F188" s="215"/>
      <c r="G188" s="43" t="s">
        <v>798</v>
      </c>
      <c r="H188" s="266" t="s">
        <v>1174</v>
      </c>
    </row>
    <row r="189" spans="1:8">
      <c r="A189" s="90">
        <v>312</v>
      </c>
      <c r="B189" s="92" t="s">
        <v>106</v>
      </c>
      <c r="C189" s="212" t="s">
        <v>109</v>
      </c>
      <c r="D189" s="336">
        <v>15697</v>
      </c>
      <c r="E189" s="342">
        <v>14943</v>
      </c>
      <c r="F189" s="215"/>
      <c r="G189" s="43" t="s">
        <v>620</v>
      </c>
      <c r="H189" s="266" t="s">
        <v>1174</v>
      </c>
    </row>
    <row r="190" spans="1:8">
      <c r="A190" s="90">
        <v>313</v>
      </c>
      <c r="B190" s="92" t="s">
        <v>106</v>
      </c>
      <c r="C190" s="212" t="s">
        <v>110</v>
      </c>
      <c r="D190" s="336">
        <v>15738</v>
      </c>
      <c r="E190" s="342">
        <v>15014</v>
      </c>
      <c r="F190" s="215"/>
      <c r="G190" s="43" t="s">
        <v>621</v>
      </c>
      <c r="H190" s="266" t="s">
        <v>1174</v>
      </c>
    </row>
    <row r="191" spans="1:8">
      <c r="A191" s="90">
        <v>314</v>
      </c>
      <c r="B191" s="92" t="s">
        <v>106</v>
      </c>
      <c r="C191" s="212" t="s">
        <v>108</v>
      </c>
      <c r="D191" s="336">
        <v>14442</v>
      </c>
      <c r="E191" s="342">
        <v>13201</v>
      </c>
      <c r="F191" s="215"/>
      <c r="G191" s="43" t="s">
        <v>799</v>
      </c>
      <c r="H191" s="266" t="s">
        <v>1174</v>
      </c>
    </row>
    <row r="192" spans="1:8">
      <c r="A192" s="90">
        <v>315</v>
      </c>
      <c r="B192" s="92" t="s">
        <v>193</v>
      </c>
      <c r="C192" s="212" t="s">
        <v>195</v>
      </c>
      <c r="D192" s="336">
        <v>14505</v>
      </c>
      <c r="E192" s="342">
        <v>13167</v>
      </c>
      <c r="F192" s="215"/>
      <c r="G192" s="43" t="s">
        <v>800</v>
      </c>
      <c r="H192" s="266" t="s">
        <v>1174</v>
      </c>
    </row>
    <row r="193" spans="1:8">
      <c r="A193" s="90">
        <v>316</v>
      </c>
      <c r="B193" s="92" t="s">
        <v>193</v>
      </c>
      <c r="C193" s="212" t="s">
        <v>196</v>
      </c>
      <c r="D193" s="336">
        <v>14520</v>
      </c>
      <c r="E193" s="342">
        <v>13292</v>
      </c>
      <c r="F193" s="215"/>
      <c r="G193" s="43" t="s">
        <v>801</v>
      </c>
      <c r="H193" s="266" t="s">
        <v>1174</v>
      </c>
    </row>
    <row r="194" spans="1:8">
      <c r="A194" s="90">
        <v>317</v>
      </c>
      <c r="B194" s="92" t="s">
        <v>169</v>
      </c>
      <c r="C194" s="212" t="s">
        <v>47</v>
      </c>
      <c r="D194" s="336">
        <v>14958</v>
      </c>
      <c r="E194" s="342">
        <v>13931</v>
      </c>
      <c r="F194" s="215"/>
      <c r="G194" s="43" t="s">
        <v>622</v>
      </c>
      <c r="H194" s="266" t="s">
        <v>1174</v>
      </c>
    </row>
    <row r="195" spans="1:8">
      <c r="A195" s="90">
        <v>318</v>
      </c>
      <c r="B195" s="92" t="s">
        <v>193</v>
      </c>
      <c r="C195" s="212" t="s">
        <v>1045</v>
      </c>
      <c r="D195" s="336">
        <v>12703</v>
      </c>
      <c r="E195" s="343">
        <v>12543</v>
      </c>
      <c r="F195" s="215"/>
      <c r="G195" s="43" t="s">
        <v>802</v>
      </c>
      <c r="H195" s="267" t="s">
        <v>1175</v>
      </c>
    </row>
    <row r="196" spans="1:8">
      <c r="A196" s="90">
        <v>319</v>
      </c>
      <c r="B196" s="92" t="s">
        <v>173</v>
      </c>
      <c r="C196" s="212" t="s">
        <v>184</v>
      </c>
      <c r="D196" s="336">
        <v>13198</v>
      </c>
      <c r="E196" s="342">
        <v>11960</v>
      </c>
      <c r="F196" s="215"/>
      <c r="G196" s="43" t="s">
        <v>623</v>
      </c>
      <c r="H196" s="266" t="s">
        <v>1174</v>
      </c>
    </row>
    <row r="197" spans="1:8">
      <c r="A197" s="90">
        <v>320</v>
      </c>
      <c r="B197" s="92" t="s">
        <v>113</v>
      </c>
      <c r="C197" s="212" t="s">
        <v>115</v>
      </c>
      <c r="D197" s="336">
        <v>11367</v>
      </c>
      <c r="E197" s="342">
        <v>10103</v>
      </c>
      <c r="F197" s="215"/>
      <c r="G197" s="43" t="s">
        <v>624</v>
      </c>
      <c r="H197" s="266" t="s">
        <v>1174</v>
      </c>
    </row>
    <row r="198" spans="1:8">
      <c r="A198" s="90">
        <v>321</v>
      </c>
      <c r="B198" s="92" t="s">
        <v>156</v>
      </c>
      <c r="C198" s="212" t="s">
        <v>161</v>
      </c>
      <c r="D198" s="336">
        <v>12423</v>
      </c>
      <c r="E198" s="342">
        <v>11043</v>
      </c>
      <c r="F198" s="215"/>
      <c r="G198" s="43" t="s">
        <v>803</v>
      </c>
      <c r="H198" s="266" t="s">
        <v>1174</v>
      </c>
    </row>
    <row r="199" spans="1:8">
      <c r="A199" s="90">
        <v>322</v>
      </c>
      <c r="B199" s="92" t="s">
        <v>169</v>
      </c>
      <c r="C199" s="212" t="s">
        <v>1046</v>
      </c>
      <c r="D199" s="336">
        <v>14147</v>
      </c>
      <c r="E199" s="342">
        <v>12984</v>
      </c>
      <c r="F199" s="215"/>
      <c r="G199" s="43" t="s">
        <v>625</v>
      </c>
      <c r="H199" s="266" t="s">
        <v>1174</v>
      </c>
    </row>
    <row r="200" spans="1:8">
      <c r="A200" s="90">
        <v>323</v>
      </c>
      <c r="B200" s="92" t="s">
        <v>57</v>
      </c>
      <c r="C200" s="212" t="s">
        <v>61</v>
      </c>
      <c r="D200" s="336">
        <v>16400</v>
      </c>
      <c r="E200" s="343">
        <v>16233</v>
      </c>
      <c r="F200" s="215"/>
      <c r="G200" s="43" t="s">
        <v>804</v>
      </c>
      <c r="H200" s="267" t="s">
        <v>1181</v>
      </c>
    </row>
    <row r="201" spans="1:8">
      <c r="A201" s="90">
        <v>324</v>
      </c>
      <c r="B201" s="92" t="s">
        <v>57</v>
      </c>
      <c r="C201" s="212" t="s">
        <v>1047</v>
      </c>
      <c r="D201" s="336">
        <v>15272</v>
      </c>
      <c r="E201" s="343">
        <v>15320</v>
      </c>
      <c r="F201" s="215"/>
      <c r="G201" s="43" t="s">
        <v>626</v>
      </c>
      <c r="H201" s="267" t="s">
        <v>1181</v>
      </c>
    </row>
    <row r="202" spans="1:8">
      <c r="A202" s="90">
        <v>325</v>
      </c>
      <c r="B202" s="92" t="s">
        <v>57</v>
      </c>
      <c r="C202" s="212" t="s">
        <v>59</v>
      </c>
      <c r="D202" s="336">
        <v>17765</v>
      </c>
      <c r="E202" s="343">
        <v>17508</v>
      </c>
      <c r="F202" s="215"/>
      <c r="G202" s="43" t="s">
        <v>627</v>
      </c>
      <c r="H202" s="267" t="s">
        <v>1181</v>
      </c>
    </row>
    <row r="203" spans="1:8">
      <c r="A203" s="90">
        <v>326</v>
      </c>
      <c r="B203" s="92" t="s">
        <v>57</v>
      </c>
      <c r="C203" s="212" t="s">
        <v>1048</v>
      </c>
      <c r="D203" s="336">
        <v>15295</v>
      </c>
      <c r="E203" s="342">
        <v>15227</v>
      </c>
      <c r="F203" s="215"/>
      <c r="G203" s="43" t="s">
        <v>628</v>
      </c>
      <c r="H203" s="266" t="s">
        <v>1182</v>
      </c>
    </row>
    <row r="204" spans="1:8">
      <c r="A204" s="90">
        <v>327</v>
      </c>
      <c r="B204" s="92" t="s">
        <v>57</v>
      </c>
      <c r="C204" s="212" t="s">
        <v>58</v>
      </c>
      <c r="D204" s="336">
        <v>15194</v>
      </c>
      <c r="E204" s="343">
        <v>15047</v>
      </c>
      <c r="F204" s="215"/>
      <c r="G204" s="43" t="s">
        <v>629</v>
      </c>
      <c r="H204" s="267" t="s">
        <v>1181</v>
      </c>
    </row>
    <row r="205" spans="1:8">
      <c r="A205" s="90">
        <v>328</v>
      </c>
      <c r="B205" s="92" t="s">
        <v>57</v>
      </c>
      <c r="C205" s="212" t="s">
        <v>60</v>
      </c>
      <c r="D205" s="336">
        <v>17445</v>
      </c>
      <c r="E205" s="343">
        <v>17083</v>
      </c>
      <c r="F205" s="215"/>
      <c r="G205" s="43" t="s">
        <v>630</v>
      </c>
      <c r="H205" s="267" t="s">
        <v>1181</v>
      </c>
    </row>
    <row r="206" spans="1:8">
      <c r="A206" s="90">
        <v>329</v>
      </c>
      <c r="B206" s="92" t="s">
        <v>106</v>
      </c>
      <c r="C206" s="212" t="s">
        <v>112</v>
      </c>
      <c r="D206" s="336">
        <v>13158</v>
      </c>
      <c r="E206" s="343">
        <v>13511</v>
      </c>
      <c r="F206" s="215"/>
      <c r="G206" s="43" t="s">
        <v>631</v>
      </c>
      <c r="H206" s="267" t="s">
        <v>1175</v>
      </c>
    </row>
    <row r="207" spans="1:8">
      <c r="A207" s="90">
        <v>330</v>
      </c>
      <c r="B207" s="92" t="s">
        <v>71</v>
      </c>
      <c r="C207" s="212" t="s">
        <v>88</v>
      </c>
      <c r="D207" s="336">
        <v>16919</v>
      </c>
      <c r="E207" s="343">
        <v>16509</v>
      </c>
      <c r="F207" s="215"/>
      <c r="G207" s="43" t="s">
        <v>632</v>
      </c>
      <c r="H207" s="267" t="s">
        <v>1175</v>
      </c>
    </row>
    <row r="208" spans="1:8">
      <c r="A208" s="90">
        <v>331</v>
      </c>
      <c r="B208" s="92" t="s">
        <v>216</v>
      </c>
      <c r="C208" s="212" t="s">
        <v>218</v>
      </c>
      <c r="D208" s="336">
        <v>15632</v>
      </c>
      <c r="E208" s="343">
        <v>15730</v>
      </c>
      <c r="F208" s="215"/>
      <c r="G208" s="43" t="s">
        <v>633</v>
      </c>
      <c r="H208" s="267" t="s">
        <v>1180</v>
      </c>
    </row>
    <row r="209" spans="1:8">
      <c r="A209" s="90">
        <v>332</v>
      </c>
      <c r="B209" s="92" t="s">
        <v>128</v>
      </c>
      <c r="C209" s="212" t="s">
        <v>137</v>
      </c>
      <c r="D209" s="336">
        <v>16986</v>
      </c>
      <c r="E209" s="343">
        <v>16455</v>
      </c>
      <c r="F209" s="215"/>
      <c r="G209" s="43" t="s">
        <v>634</v>
      </c>
      <c r="H209" s="267" t="s">
        <v>1180</v>
      </c>
    </row>
    <row r="210" spans="1:8">
      <c r="A210" s="90">
        <v>333</v>
      </c>
      <c r="B210" s="92" t="s">
        <v>106</v>
      </c>
      <c r="C210" s="212" t="s">
        <v>111</v>
      </c>
      <c r="D210" s="336">
        <v>15520</v>
      </c>
      <c r="E210" s="343">
        <v>15632</v>
      </c>
      <c r="F210" s="215"/>
      <c r="G210" s="43" t="s">
        <v>635</v>
      </c>
      <c r="H210" s="267" t="s">
        <v>1175</v>
      </c>
    </row>
    <row r="211" spans="1:8">
      <c r="A211" s="90">
        <v>334</v>
      </c>
      <c r="B211" s="92" t="s">
        <v>123</v>
      </c>
      <c r="C211" s="212" t="s">
        <v>126</v>
      </c>
      <c r="D211" s="336">
        <v>10228</v>
      </c>
      <c r="E211" s="344">
        <v>11444</v>
      </c>
      <c r="F211" s="215"/>
      <c r="G211" s="43" t="s">
        <v>636</v>
      </c>
      <c r="H211" s="268" t="s">
        <v>1178</v>
      </c>
    </row>
    <row r="212" spans="1:8">
      <c r="A212" s="90">
        <v>335</v>
      </c>
      <c r="B212" s="92" t="s">
        <v>169</v>
      </c>
      <c r="C212" s="212" t="s">
        <v>172</v>
      </c>
      <c r="D212" s="336">
        <v>15091</v>
      </c>
      <c r="E212" s="343">
        <v>14742</v>
      </c>
      <c r="F212" s="215"/>
      <c r="G212" s="43" t="s">
        <v>637</v>
      </c>
      <c r="H212" s="267" t="s">
        <v>1175</v>
      </c>
    </row>
    <row r="213" spans="1:8">
      <c r="A213" s="90">
        <v>336</v>
      </c>
      <c r="B213" s="92" t="s">
        <v>193</v>
      </c>
      <c r="C213" s="212" t="s">
        <v>1049</v>
      </c>
      <c r="D213" s="336">
        <v>13662</v>
      </c>
      <c r="E213" s="343">
        <v>13034</v>
      </c>
      <c r="F213" s="215"/>
      <c r="G213" s="43" t="s">
        <v>638</v>
      </c>
      <c r="H213" s="267" t="s">
        <v>1175</v>
      </c>
    </row>
    <row r="214" spans="1:8">
      <c r="A214" s="90">
        <v>337</v>
      </c>
      <c r="B214" s="92" t="s">
        <v>169</v>
      </c>
      <c r="C214" s="212" t="s">
        <v>6</v>
      </c>
      <c r="D214" s="336">
        <v>16059</v>
      </c>
      <c r="E214" s="342">
        <v>14756</v>
      </c>
      <c r="F214" s="215"/>
      <c r="G214" s="43" t="s">
        <v>639</v>
      </c>
      <c r="H214" s="266" t="s">
        <v>1174</v>
      </c>
    </row>
    <row r="215" spans="1:8">
      <c r="A215" s="90">
        <v>338</v>
      </c>
      <c r="B215" s="92" t="s">
        <v>26</v>
      </c>
      <c r="C215" s="212" t="s">
        <v>49</v>
      </c>
      <c r="D215" s="336">
        <v>16039</v>
      </c>
      <c r="E215" s="343">
        <v>15793</v>
      </c>
      <c r="F215" s="215"/>
      <c r="G215" s="43" t="s">
        <v>640</v>
      </c>
      <c r="H215" s="267" t="s">
        <v>1175</v>
      </c>
    </row>
    <row r="216" spans="1:8">
      <c r="A216" s="90">
        <v>339</v>
      </c>
      <c r="B216" s="92" t="s">
        <v>193</v>
      </c>
      <c r="C216" s="212" t="s">
        <v>197</v>
      </c>
      <c r="D216" s="336">
        <v>15114</v>
      </c>
      <c r="E216" s="343">
        <v>15165</v>
      </c>
      <c r="F216" s="215"/>
      <c r="G216" s="43" t="s">
        <v>641</v>
      </c>
      <c r="H216" s="267" t="s">
        <v>1175</v>
      </c>
    </row>
    <row r="217" spans="1:8">
      <c r="A217" s="90">
        <v>340</v>
      </c>
      <c r="B217" s="92" t="s">
        <v>144</v>
      </c>
      <c r="C217" s="212" t="s">
        <v>149</v>
      </c>
      <c r="D217" s="336">
        <v>13827</v>
      </c>
      <c r="E217" s="343">
        <v>13647</v>
      </c>
      <c r="F217" s="215"/>
      <c r="G217" s="43" t="s">
        <v>642</v>
      </c>
      <c r="H217" s="267" t="s">
        <v>1180</v>
      </c>
    </row>
    <row r="218" spans="1:8">
      <c r="A218" s="90">
        <v>341</v>
      </c>
      <c r="B218" s="92" t="s">
        <v>123</v>
      </c>
      <c r="C218" s="212" t="s">
        <v>127</v>
      </c>
      <c r="D218" s="336">
        <v>8782</v>
      </c>
      <c r="E218" s="344">
        <v>10351</v>
      </c>
      <c r="F218" s="215"/>
      <c r="G218" s="43" t="s">
        <v>643</v>
      </c>
      <c r="H218" s="268" t="s">
        <v>1178</v>
      </c>
    </row>
    <row r="219" spans="1:8">
      <c r="A219" s="90">
        <v>342</v>
      </c>
      <c r="B219" s="92" t="s">
        <v>100</v>
      </c>
      <c r="C219" s="212" t="s">
        <v>101</v>
      </c>
      <c r="D219" s="336">
        <v>11352</v>
      </c>
      <c r="E219" s="344">
        <v>11652</v>
      </c>
      <c r="F219" s="215"/>
      <c r="G219" s="43" t="s">
        <v>644</v>
      </c>
      <c r="H219" s="268" t="s">
        <v>1176</v>
      </c>
    </row>
    <row r="220" spans="1:8">
      <c r="A220" s="90">
        <v>343</v>
      </c>
      <c r="B220" s="92" t="s">
        <v>62</v>
      </c>
      <c r="C220" s="212" t="s">
        <v>1050</v>
      </c>
      <c r="D220" s="336">
        <v>13005</v>
      </c>
      <c r="E220" s="344">
        <v>13476</v>
      </c>
      <c r="F220" s="215"/>
      <c r="G220" s="43" t="s">
        <v>435</v>
      </c>
      <c r="H220" s="268" t="s">
        <v>1176</v>
      </c>
    </row>
    <row r="221" spans="1:8">
      <c r="A221" s="90">
        <v>344</v>
      </c>
      <c r="B221" s="92" t="s">
        <v>113</v>
      </c>
      <c r="C221" s="212" t="s">
        <v>1051</v>
      </c>
      <c r="D221" s="336">
        <v>9823</v>
      </c>
      <c r="E221" s="343">
        <v>10597</v>
      </c>
      <c r="F221" s="215"/>
      <c r="G221" s="43" t="s">
        <v>645</v>
      </c>
      <c r="H221" s="267" t="s">
        <v>1180</v>
      </c>
    </row>
    <row r="222" spans="1:8">
      <c r="A222" s="90">
        <v>345</v>
      </c>
      <c r="B222" s="92" t="s">
        <v>144</v>
      </c>
      <c r="C222" s="212" t="s">
        <v>150</v>
      </c>
      <c r="D222" s="336">
        <v>12759</v>
      </c>
      <c r="E222" s="342">
        <v>11581</v>
      </c>
      <c r="F222" s="215"/>
      <c r="G222" s="43" t="s">
        <v>646</v>
      </c>
      <c r="H222" s="266" t="s">
        <v>1174</v>
      </c>
    </row>
    <row r="223" spans="1:8">
      <c r="A223" s="90">
        <v>346</v>
      </c>
      <c r="B223" s="92" t="s">
        <v>173</v>
      </c>
      <c r="C223" s="212" t="s">
        <v>178</v>
      </c>
      <c r="D223" s="336">
        <v>9951</v>
      </c>
      <c r="E223" s="342">
        <v>8482</v>
      </c>
      <c r="F223" s="215"/>
      <c r="G223" s="43" t="s">
        <v>849</v>
      </c>
      <c r="H223" s="266" t="s">
        <v>1174</v>
      </c>
    </row>
    <row r="224" spans="1:8">
      <c r="A224" s="90">
        <v>347</v>
      </c>
      <c r="B224" s="92" t="s">
        <v>106</v>
      </c>
      <c r="C224" s="212" t="s">
        <v>1052</v>
      </c>
      <c r="D224" s="336">
        <v>16863</v>
      </c>
      <c r="E224" s="342">
        <v>15955</v>
      </c>
      <c r="F224" s="215"/>
      <c r="G224" s="43" t="s">
        <v>647</v>
      </c>
      <c r="H224" s="266" t="s">
        <v>1174</v>
      </c>
    </row>
    <row r="225" spans="1:8">
      <c r="A225" s="90">
        <v>348</v>
      </c>
      <c r="B225" s="92" t="s">
        <v>113</v>
      </c>
      <c r="C225" s="212" t="s">
        <v>117</v>
      </c>
      <c r="D225" s="336">
        <v>12010</v>
      </c>
      <c r="E225" s="344">
        <v>12376</v>
      </c>
      <c r="F225" s="215"/>
      <c r="G225" s="43" t="s">
        <v>648</v>
      </c>
      <c r="H225" s="268" t="s">
        <v>1176</v>
      </c>
    </row>
    <row r="226" spans="1:8">
      <c r="A226" s="90">
        <v>350</v>
      </c>
      <c r="B226" s="92" t="s">
        <v>128</v>
      </c>
      <c r="C226" s="212" t="s">
        <v>138</v>
      </c>
      <c r="D226" s="336">
        <v>13165</v>
      </c>
      <c r="E226" s="342">
        <v>11676</v>
      </c>
      <c r="F226" s="215"/>
      <c r="G226" s="43" t="s">
        <v>649</v>
      </c>
      <c r="H226" s="266" t="s">
        <v>1174</v>
      </c>
    </row>
    <row r="227" spans="1:8">
      <c r="A227" s="90">
        <v>351</v>
      </c>
      <c r="B227" s="92" t="s">
        <v>156</v>
      </c>
      <c r="C227" s="212" t="s">
        <v>164</v>
      </c>
      <c r="D227" s="336">
        <v>12517</v>
      </c>
      <c r="E227" s="344">
        <v>13144</v>
      </c>
      <c r="F227" s="215"/>
      <c r="G227" s="43" t="s">
        <v>650</v>
      </c>
      <c r="H227" s="268" t="s">
        <v>1176</v>
      </c>
    </row>
    <row r="228" spans="1:8">
      <c r="A228" s="90">
        <v>352</v>
      </c>
      <c r="B228" s="92" t="s">
        <v>173</v>
      </c>
      <c r="C228" s="212" t="s">
        <v>177</v>
      </c>
      <c r="D228" s="336">
        <v>12307</v>
      </c>
      <c r="E228" s="342">
        <v>11386</v>
      </c>
      <c r="F228" s="215"/>
      <c r="G228" s="43" t="s">
        <v>651</v>
      </c>
      <c r="H228" s="266" t="s">
        <v>1174</v>
      </c>
    </row>
    <row r="229" spans="1:8">
      <c r="A229" s="90">
        <v>353</v>
      </c>
      <c r="B229" s="92" t="s">
        <v>62</v>
      </c>
      <c r="C229" s="212" t="s">
        <v>1053</v>
      </c>
      <c r="D229" s="336">
        <v>11953</v>
      </c>
      <c r="E229" s="342">
        <v>11846</v>
      </c>
      <c r="F229" s="215"/>
      <c r="G229" s="43" t="s">
        <v>652</v>
      </c>
      <c r="H229" s="266" t="s">
        <v>1182</v>
      </c>
    </row>
    <row r="230" spans="1:8">
      <c r="A230" s="90">
        <v>354</v>
      </c>
      <c r="B230" s="92" t="s">
        <v>113</v>
      </c>
      <c r="C230" s="212" t="s">
        <v>1054</v>
      </c>
      <c r="D230" s="336">
        <v>11060</v>
      </c>
      <c r="E230" s="344">
        <v>11397</v>
      </c>
      <c r="F230" s="215"/>
      <c r="G230" s="43" t="s">
        <v>653</v>
      </c>
      <c r="H230" s="268" t="s">
        <v>1177</v>
      </c>
    </row>
    <row r="231" spans="1:8">
      <c r="A231" s="90">
        <v>355</v>
      </c>
      <c r="B231" s="92" t="s">
        <v>193</v>
      </c>
      <c r="C231" s="212" t="s">
        <v>207</v>
      </c>
      <c r="D231" s="336">
        <v>17987</v>
      </c>
      <c r="E231" s="344">
        <v>18255</v>
      </c>
      <c r="F231" s="215">
        <v>9</v>
      </c>
      <c r="G231" s="43" t="s">
        <v>848</v>
      </c>
      <c r="H231" s="268" t="s">
        <v>1177</v>
      </c>
    </row>
    <row r="232" spans="1:8">
      <c r="A232" s="90">
        <v>356</v>
      </c>
      <c r="B232" s="92" t="s">
        <v>322</v>
      </c>
      <c r="C232" s="212" t="s">
        <v>323</v>
      </c>
      <c r="D232" s="336">
        <v>11324</v>
      </c>
      <c r="E232" s="343">
        <v>11188</v>
      </c>
      <c r="F232" s="215"/>
      <c r="G232" s="43" t="s">
        <v>654</v>
      </c>
      <c r="H232" s="267" t="s">
        <v>1180</v>
      </c>
    </row>
    <row r="233" spans="1:8">
      <c r="A233" s="90">
        <v>357</v>
      </c>
      <c r="B233" s="92" t="s">
        <v>26</v>
      </c>
      <c r="C233" s="212" t="s">
        <v>1055</v>
      </c>
      <c r="D233" s="336">
        <v>16215</v>
      </c>
      <c r="E233" s="344">
        <v>16343</v>
      </c>
      <c r="F233" s="215"/>
      <c r="G233" s="43" t="s">
        <v>655</v>
      </c>
      <c r="H233" s="268" t="s">
        <v>1176</v>
      </c>
    </row>
    <row r="234" spans="1:8">
      <c r="A234" s="90">
        <v>360</v>
      </c>
      <c r="B234" s="92" t="s">
        <v>128</v>
      </c>
      <c r="C234" s="212" t="s">
        <v>130</v>
      </c>
      <c r="D234" s="336">
        <v>13317</v>
      </c>
      <c r="E234" s="343">
        <v>13570</v>
      </c>
      <c r="F234" s="215"/>
      <c r="G234" s="43" t="s">
        <v>656</v>
      </c>
      <c r="H234" s="267" t="s">
        <v>1181</v>
      </c>
    </row>
    <row r="235" spans="1:8">
      <c r="A235" s="90">
        <v>361</v>
      </c>
      <c r="B235" s="92" t="s">
        <v>199</v>
      </c>
      <c r="C235" s="212" t="s">
        <v>201</v>
      </c>
      <c r="D235" s="336">
        <v>12043</v>
      </c>
      <c r="E235" s="342">
        <v>10749</v>
      </c>
      <c r="F235" s="215"/>
      <c r="G235" s="43" t="s">
        <v>657</v>
      </c>
      <c r="H235" s="266" t="s">
        <v>1174</v>
      </c>
    </row>
    <row r="236" spans="1:8">
      <c r="A236" s="90">
        <v>362</v>
      </c>
      <c r="B236" s="92" t="s">
        <v>199</v>
      </c>
      <c r="C236" s="212" t="s">
        <v>200</v>
      </c>
      <c r="D236" s="336">
        <v>11338</v>
      </c>
      <c r="E236" s="344">
        <v>11838</v>
      </c>
      <c r="F236" s="215"/>
      <c r="G236" s="43" t="s">
        <v>658</v>
      </c>
      <c r="H236" s="268" t="s">
        <v>1176</v>
      </c>
    </row>
    <row r="237" spans="1:8">
      <c r="A237" s="90">
        <v>363</v>
      </c>
      <c r="B237" s="92" t="s">
        <v>26</v>
      </c>
      <c r="C237" s="212" t="s">
        <v>1056</v>
      </c>
      <c r="D237" s="336">
        <v>12794</v>
      </c>
      <c r="E237" s="343">
        <v>12297</v>
      </c>
      <c r="F237" s="215"/>
      <c r="G237" s="43" t="s">
        <v>659</v>
      </c>
      <c r="H237" s="267" t="s">
        <v>1180</v>
      </c>
    </row>
    <row r="238" spans="1:8">
      <c r="A238" s="90">
        <v>366</v>
      </c>
      <c r="B238" s="92" t="s">
        <v>100</v>
      </c>
      <c r="C238" s="212" t="s">
        <v>105</v>
      </c>
      <c r="D238" s="336">
        <v>11846</v>
      </c>
      <c r="E238" s="343">
        <v>11926</v>
      </c>
      <c r="F238" s="215"/>
      <c r="G238" s="43" t="s">
        <v>660</v>
      </c>
      <c r="H238" s="267" t="s">
        <v>1175</v>
      </c>
    </row>
    <row r="239" spans="1:8">
      <c r="A239" s="90">
        <v>367</v>
      </c>
      <c r="B239" s="92" t="s">
        <v>100</v>
      </c>
      <c r="C239" s="212" t="s">
        <v>1057</v>
      </c>
      <c r="D239" s="336">
        <v>12056</v>
      </c>
      <c r="E239" s="344">
        <v>12297</v>
      </c>
      <c r="F239" s="215"/>
      <c r="G239" s="43" t="s">
        <v>661</v>
      </c>
      <c r="H239" s="268" t="s">
        <v>1178</v>
      </c>
    </row>
    <row r="240" spans="1:8">
      <c r="A240" s="90">
        <v>368</v>
      </c>
      <c r="B240" s="92" t="s">
        <v>173</v>
      </c>
      <c r="C240" s="212" t="s">
        <v>1058</v>
      </c>
      <c r="D240" s="336">
        <v>11066</v>
      </c>
      <c r="E240" s="344">
        <v>11489</v>
      </c>
      <c r="F240" s="215"/>
      <c r="G240" s="43" t="s">
        <v>662</v>
      </c>
      <c r="H240" s="268" t="s">
        <v>1177</v>
      </c>
    </row>
    <row r="241" spans="1:8">
      <c r="A241" s="90">
        <v>369</v>
      </c>
      <c r="B241" s="92" t="s">
        <v>128</v>
      </c>
      <c r="C241" s="212" t="s">
        <v>1059</v>
      </c>
      <c r="D241" s="336">
        <v>16087</v>
      </c>
      <c r="E241" s="343">
        <v>16045</v>
      </c>
      <c r="F241" s="215"/>
      <c r="G241" s="43" t="s">
        <v>847</v>
      </c>
      <c r="H241" s="267" t="s">
        <v>1181</v>
      </c>
    </row>
    <row r="242" spans="1:8">
      <c r="A242" s="90">
        <v>370</v>
      </c>
      <c r="B242" s="92" t="s">
        <v>216</v>
      </c>
      <c r="C242" s="212" t="s">
        <v>217</v>
      </c>
      <c r="D242" s="336">
        <v>13142</v>
      </c>
      <c r="E242" s="343">
        <v>14094</v>
      </c>
      <c r="F242" s="215">
        <v>1</v>
      </c>
      <c r="G242" s="43" t="s">
        <v>663</v>
      </c>
      <c r="H242" s="267" t="s">
        <v>1180</v>
      </c>
    </row>
    <row r="243" spans="1:8">
      <c r="A243" s="90">
        <v>371</v>
      </c>
      <c r="B243" s="92" t="s">
        <v>123</v>
      </c>
      <c r="C243" s="212" t="s">
        <v>1060</v>
      </c>
      <c r="D243" s="336">
        <v>12306</v>
      </c>
      <c r="E243" s="343">
        <v>12866</v>
      </c>
      <c r="F243" s="215"/>
      <c r="G243" s="43" t="s">
        <v>664</v>
      </c>
      <c r="H243" s="267" t="s">
        <v>1180</v>
      </c>
    </row>
    <row r="244" spans="1:8">
      <c r="A244" s="90">
        <v>372</v>
      </c>
      <c r="B244" s="92" t="s">
        <v>113</v>
      </c>
      <c r="C244" s="212" t="s">
        <v>1061</v>
      </c>
      <c r="D244" s="336">
        <v>13156</v>
      </c>
      <c r="E244" s="343">
        <v>12846</v>
      </c>
      <c r="F244" s="215"/>
      <c r="G244" s="43" t="s">
        <v>434</v>
      </c>
      <c r="H244" s="267" t="s">
        <v>1181</v>
      </c>
    </row>
    <row r="245" spans="1:8">
      <c r="A245" s="90">
        <v>373</v>
      </c>
      <c r="B245" s="92" t="s">
        <v>62</v>
      </c>
      <c r="C245" s="212" t="s">
        <v>1062</v>
      </c>
      <c r="D245" s="336">
        <v>13108</v>
      </c>
      <c r="E245" s="344">
        <v>13769</v>
      </c>
      <c r="F245" s="215"/>
      <c r="G245" s="43" t="s">
        <v>435</v>
      </c>
      <c r="H245" s="268" t="s">
        <v>1176</v>
      </c>
    </row>
    <row r="246" spans="1:8">
      <c r="A246" s="90">
        <v>375</v>
      </c>
      <c r="B246" s="218" t="s">
        <v>193</v>
      </c>
      <c r="C246" s="220" t="s">
        <v>968</v>
      </c>
      <c r="D246" s="339"/>
      <c r="E246" s="342">
        <v>13039</v>
      </c>
      <c r="F246" s="219"/>
      <c r="G246" s="43" t="s">
        <v>848</v>
      </c>
      <c r="H246" s="266" t="s">
        <v>1174</v>
      </c>
    </row>
    <row r="247" spans="1:8">
      <c r="A247" s="90">
        <v>384</v>
      </c>
      <c r="B247" s="92" t="s">
        <v>21</v>
      </c>
      <c r="C247" s="212" t="s">
        <v>22</v>
      </c>
      <c r="D247" s="336">
        <v>13417</v>
      </c>
      <c r="E247" s="344">
        <v>13508</v>
      </c>
      <c r="F247" s="215"/>
      <c r="G247" s="43" t="s">
        <v>665</v>
      </c>
      <c r="H247" s="268" t="s">
        <v>1176</v>
      </c>
    </row>
    <row r="248" spans="1:8">
      <c r="A248" s="90">
        <v>385</v>
      </c>
      <c r="B248" s="92" t="s">
        <v>100</v>
      </c>
      <c r="C248" s="212" t="s">
        <v>104</v>
      </c>
      <c r="D248" s="336">
        <v>16124</v>
      </c>
      <c r="E248" s="344">
        <v>15771</v>
      </c>
      <c r="F248" s="215">
        <v>8</v>
      </c>
      <c r="G248" s="43" t="s">
        <v>666</v>
      </c>
      <c r="H248" s="268" t="s">
        <v>1176</v>
      </c>
    </row>
    <row r="249" spans="1:8">
      <c r="A249" s="90">
        <v>400</v>
      </c>
      <c r="B249" s="92" t="s">
        <v>199</v>
      </c>
      <c r="C249" s="212" t="s">
        <v>1063</v>
      </c>
      <c r="D249" s="336">
        <v>10287</v>
      </c>
      <c r="E249" s="342">
        <v>9431</v>
      </c>
      <c r="F249" s="215"/>
      <c r="G249" s="43" t="s">
        <v>805</v>
      </c>
      <c r="H249" s="266" t="s">
        <v>1174</v>
      </c>
    </row>
    <row r="250" spans="1:8">
      <c r="A250" s="90">
        <v>401</v>
      </c>
      <c r="B250" s="92" t="s">
        <v>71</v>
      </c>
      <c r="C250" s="212" t="s">
        <v>76</v>
      </c>
      <c r="D250" s="336">
        <v>17793</v>
      </c>
      <c r="E250" s="344">
        <v>17793</v>
      </c>
      <c r="F250" s="215">
        <v>11</v>
      </c>
      <c r="G250" s="43" t="s">
        <v>667</v>
      </c>
      <c r="H250" s="268" t="s">
        <v>1178</v>
      </c>
    </row>
    <row r="251" spans="1:8">
      <c r="A251" s="90">
        <v>402</v>
      </c>
      <c r="B251" s="92" t="s">
        <v>26</v>
      </c>
      <c r="C251" s="212" t="s">
        <v>35</v>
      </c>
      <c r="D251" s="336">
        <v>15411</v>
      </c>
      <c r="E251" s="344">
        <v>15505</v>
      </c>
      <c r="F251" s="215">
        <v>11</v>
      </c>
      <c r="G251" s="43" t="s">
        <v>806</v>
      </c>
      <c r="H251" s="268" t="s">
        <v>1178</v>
      </c>
    </row>
    <row r="252" spans="1:8">
      <c r="A252" s="90">
        <v>403</v>
      </c>
      <c r="B252" s="92" t="s">
        <v>26</v>
      </c>
      <c r="C252" s="212" t="s">
        <v>34</v>
      </c>
      <c r="D252" s="336">
        <v>17098</v>
      </c>
      <c r="E252" s="344">
        <v>17166</v>
      </c>
      <c r="F252" s="215">
        <v>11</v>
      </c>
      <c r="G252" s="43" t="s">
        <v>668</v>
      </c>
      <c r="H252" s="268" t="s">
        <v>1178</v>
      </c>
    </row>
    <row r="253" spans="1:8">
      <c r="A253" s="90">
        <v>404</v>
      </c>
      <c r="B253" s="92" t="s">
        <v>62</v>
      </c>
      <c r="C253" s="212" t="s">
        <v>64</v>
      </c>
      <c r="D253" s="336">
        <v>15033</v>
      </c>
      <c r="E253" s="344">
        <v>15096</v>
      </c>
      <c r="F253" s="215">
        <v>11</v>
      </c>
      <c r="G253" s="43" t="s">
        <v>669</v>
      </c>
      <c r="H253" s="268" t="s">
        <v>1178</v>
      </c>
    </row>
    <row r="254" spans="1:8">
      <c r="A254" s="90">
        <v>405</v>
      </c>
      <c r="B254" s="92" t="s">
        <v>128</v>
      </c>
      <c r="C254" s="212" t="s">
        <v>132</v>
      </c>
      <c r="D254" s="336">
        <v>15834</v>
      </c>
      <c r="E254" s="344">
        <v>15882</v>
      </c>
      <c r="F254" s="215">
        <v>11</v>
      </c>
      <c r="G254" s="43" t="s">
        <v>670</v>
      </c>
      <c r="H254" s="268" t="s">
        <v>1178</v>
      </c>
    </row>
    <row r="255" spans="1:8">
      <c r="A255" s="90">
        <v>406</v>
      </c>
      <c r="B255" s="92" t="s">
        <v>26</v>
      </c>
      <c r="C255" s="212" t="s">
        <v>44</v>
      </c>
      <c r="D255" s="336">
        <v>13608</v>
      </c>
      <c r="E255" s="344">
        <v>12575</v>
      </c>
      <c r="F255" s="215">
        <v>2</v>
      </c>
      <c r="G255" s="43" t="s">
        <v>671</v>
      </c>
      <c r="H255" s="268" t="s">
        <v>1178</v>
      </c>
    </row>
    <row r="256" spans="1:8">
      <c r="A256" s="90">
        <v>407</v>
      </c>
      <c r="B256" s="92" t="s">
        <v>100</v>
      </c>
      <c r="C256" s="212" t="s">
        <v>103</v>
      </c>
      <c r="D256" s="336">
        <v>11605</v>
      </c>
      <c r="E256" s="344">
        <v>10524</v>
      </c>
      <c r="F256" s="215">
        <v>2</v>
      </c>
      <c r="G256" s="43" t="s">
        <v>672</v>
      </c>
      <c r="H256" s="268" t="s">
        <v>1178</v>
      </c>
    </row>
    <row r="257" spans="1:8">
      <c r="A257" s="90">
        <v>408</v>
      </c>
      <c r="B257" s="92" t="s">
        <v>71</v>
      </c>
      <c r="C257" s="212" t="s">
        <v>83</v>
      </c>
      <c r="D257" s="336">
        <v>13352</v>
      </c>
      <c r="E257" s="344">
        <v>11881</v>
      </c>
      <c r="F257" s="215">
        <v>2</v>
      </c>
      <c r="G257" s="43" t="s">
        <v>673</v>
      </c>
      <c r="H257" s="268" t="s">
        <v>1178</v>
      </c>
    </row>
    <row r="258" spans="1:8">
      <c r="A258" s="90">
        <v>409</v>
      </c>
      <c r="B258" s="92" t="s">
        <v>169</v>
      </c>
      <c r="C258" s="212" t="s">
        <v>1064</v>
      </c>
      <c r="D258" s="336">
        <v>15750</v>
      </c>
      <c r="E258" s="344">
        <v>15126</v>
      </c>
      <c r="F258" s="215">
        <v>2</v>
      </c>
      <c r="G258" s="43" t="s">
        <v>674</v>
      </c>
      <c r="H258" s="268" t="s">
        <v>1178</v>
      </c>
    </row>
    <row r="259" spans="1:8">
      <c r="A259" s="90">
        <v>411</v>
      </c>
      <c r="B259" s="92" t="s">
        <v>199</v>
      </c>
      <c r="C259" s="212" t="s">
        <v>203</v>
      </c>
      <c r="D259" s="336">
        <v>14039</v>
      </c>
      <c r="E259" s="344">
        <v>14397</v>
      </c>
      <c r="F259" s="215"/>
      <c r="G259" s="43" t="s">
        <v>675</v>
      </c>
      <c r="H259" s="268" t="s">
        <v>1176</v>
      </c>
    </row>
    <row r="260" spans="1:8">
      <c r="A260" s="90">
        <v>412</v>
      </c>
      <c r="B260" s="92" t="s">
        <v>322</v>
      </c>
      <c r="C260" s="212" t="s">
        <v>324</v>
      </c>
      <c r="D260" s="336">
        <v>14557</v>
      </c>
      <c r="E260" s="343">
        <v>14730</v>
      </c>
      <c r="F260" s="215"/>
      <c r="G260" s="43" t="s">
        <v>676</v>
      </c>
      <c r="H260" s="267" t="s">
        <v>1175</v>
      </c>
    </row>
    <row r="261" spans="1:8">
      <c r="A261" s="90">
        <v>413</v>
      </c>
      <c r="B261" s="92" t="s">
        <v>12</v>
      </c>
      <c r="C261" s="212" t="s">
        <v>14</v>
      </c>
      <c r="D261" s="336">
        <v>10309</v>
      </c>
      <c r="E261" s="344">
        <v>10255</v>
      </c>
      <c r="F261" s="215">
        <v>16</v>
      </c>
      <c r="G261" s="43" t="s">
        <v>677</v>
      </c>
      <c r="H261" s="268" t="s">
        <v>1176</v>
      </c>
    </row>
    <row r="262" spans="1:8">
      <c r="A262" s="90">
        <v>414</v>
      </c>
      <c r="B262" s="92" t="s">
        <v>18</v>
      </c>
      <c r="C262" s="212" t="s">
        <v>20</v>
      </c>
      <c r="D262" s="336">
        <v>10048</v>
      </c>
      <c r="E262" s="344">
        <v>10203</v>
      </c>
      <c r="F262" s="215">
        <v>16</v>
      </c>
      <c r="G262" s="43" t="s">
        <v>677</v>
      </c>
      <c r="H262" s="268" t="s">
        <v>1176</v>
      </c>
    </row>
    <row r="263" spans="1:8">
      <c r="A263" s="90">
        <v>415</v>
      </c>
      <c r="B263" s="92" t="s">
        <v>15</v>
      </c>
      <c r="C263" s="212" t="s">
        <v>17</v>
      </c>
      <c r="D263" s="336">
        <v>9945</v>
      </c>
      <c r="E263" s="344">
        <v>9384</v>
      </c>
      <c r="F263" s="215">
        <v>16</v>
      </c>
      <c r="G263" s="43" t="s">
        <v>677</v>
      </c>
      <c r="H263" s="268" t="s">
        <v>1176</v>
      </c>
    </row>
    <row r="264" spans="1:8">
      <c r="A264" s="90">
        <v>416</v>
      </c>
      <c r="B264" s="92" t="s">
        <v>213</v>
      </c>
      <c r="C264" s="212" t="s">
        <v>215</v>
      </c>
      <c r="D264" s="336">
        <v>9800</v>
      </c>
      <c r="E264" s="344">
        <v>8674</v>
      </c>
      <c r="F264" s="215">
        <v>16</v>
      </c>
      <c r="G264" s="43" t="s">
        <v>677</v>
      </c>
      <c r="H264" s="268" t="s">
        <v>1176</v>
      </c>
    </row>
    <row r="265" spans="1:8">
      <c r="A265" s="90">
        <v>417</v>
      </c>
      <c r="B265" s="92" t="s">
        <v>15</v>
      </c>
      <c r="C265" s="212" t="s">
        <v>16</v>
      </c>
      <c r="D265" s="336">
        <v>10708</v>
      </c>
      <c r="E265" s="344">
        <v>10320</v>
      </c>
      <c r="F265" s="215">
        <v>16</v>
      </c>
      <c r="G265" s="43" t="s">
        <v>677</v>
      </c>
      <c r="H265" s="268" t="s">
        <v>1176</v>
      </c>
    </row>
    <row r="266" spans="1:8">
      <c r="A266" s="90">
        <v>418</v>
      </c>
      <c r="B266" s="92" t="s">
        <v>213</v>
      </c>
      <c r="C266" s="212" t="s">
        <v>214</v>
      </c>
      <c r="D266" s="336">
        <v>10624</v>
      </c>
      <c r="E266" s="344">
        <v>9685</v>
      </c>
      <c r="F266" s="215">
        <v>16</v>
      </c>
      <c r="G266" s="43" t="s">
        <v>677</v>
      </c>
      <c r="H266" s="268" t="s">
        <v>1176</v>
      </c>
    </row>
    <row r="267" spans="1:8">
      <c r="A267" s="90">
        <v>419</v>
      </c>
      <c r="B267" s="92" t="s">
        <v>12</v>
      </c>
      <c r="C267" s="212" t="s">
        <v>13</v>
      </c>
      <c r="D267" s="336">
        <v>6235</v>
      </c>
      <c r="E267" s="343">
        <v>6642</v>
      </c>
      <c r="F267" s="215">
        <v>16</v>
      </c>
      <c r="G267" s="43" t="s">
        <v>677</v>
      </c>
      <c r="H267" s="267" t="s">
        <v>1180</v>
      </c>
    </row>
    <row r="268" spans="1:8">
      <c r="A268" s="90">
        <v>420</v>
      </c>
      <c r="B268" s="92" t="s">
        <v>18</v>
      </c>
      <c r="C268" s="212" t="s">
        <v>19</v>
      </c>
      <c r="D268" s="336">
        <v>6526</v>
      </c>
      <c r="E268" s="343">
        <v>6678</v>
      </c>
      <c r="F268" s="215">
        <v>16</v>
      </c>
      <c r="G268" s="43" t="s">
        <v>677</v>
      </c>
      <c r="H268" s="267" t="s">
        <v>1180</v>
      </c>
    </row>
    <row r="269" spans="1:8">
      <c r="A269" s="90">
        <v>443</v>
      </c>
      <c r="B269" s="92" t="s">
        <v>246</v>
      </c>
      <c r="C269" s="212" t="s">
        <v>1065</v>
      </c>
      <c r="D269" s="336">
        <v>8665</v>
      </c>
      <c r="E269" s="343">
        <v>9840</v>
      </c>
      <c r="F269" s="215"/>
      <c r="G269" s="43" t="s">
        <v>678</v>
      </c>
      <c r="H269" s="267" t="s">
        <v>1180</v>
      </c>
    </row>
    <row r="270" spans="1:8">
      <c r="A270" s="90">
        <v>445</v>
      </c>
      <c r="B270" s="92" t="s">
        <v>308</v>
      </c>
      <c r="C270" s="212" t="s">
        <v>1066</v>
      </c>
      <c r="D270" s="336">
        <v>9602</v>
      </c>
      <c r="E270" s="343">
        <v>10716</v>
      </c>
      <c r="F270" s="215"/>
      <c r="G270" s="43" t="s">
        <v>679</v>
      </c>
      <c r="H270" s="267" t="s">
        <v>1180</v>
      </c>
    </row>
    <row r="271" spans="1:8">
      <c r="A271" s="90">
        <v>447</v>
      </c>
      <c r="B271" s="92" t="s">
        <v>3</v>
      </c>
      <c r="C271" s="212" t="s">
        <v>1067</v>
      </c>
      <c r="D271" s="336">
        <v>9107</v>
      </c>
      <c r="E271" s="343">
        <v>10363</v>
      </c>
      <c r="F271" s="215"/>
      <c r="G271" s="43" t="s">
        <v>680</v>
      </c>
      <c r="H271" s="267" t="s">
        <v>1180</v>
      </c>
    </row>
    <row r="272" spans="1:8">
      <c r="A272" s="90">
        <v>451</v>
      </c>
      <c r="B272" s="92" t="s">
        <v>288</v>
      </c>
      <c r="C272" s="212" t="s">
        <v>1068</v>
      </c>
      <c r="D272" s="336">
        <v>5799</v>
      </c>
      <c r="E272" s="343">
        <v>8193</v>
      </c>
      <c r="F272" s="215"/>
      <c r="G272" s="43" t="s">
        <v>681</v>
      </c>
      <c r="H272" s="267" t="s">
        <v>1180</v>
      </c>
    </row>
    <row r="273" spans="1:8">
      <c r="A273" s="90">
        <v>455</v>
      </c>
      <c r="B273" s="92" t="s">
        <v>299</v>
      </c>
      <c r="C273" s="212" t="s">
        <v>1069</v>
      </c>
      <c r="D273" s="336">
        <v>4610</v>
      </c>
      <c r="E273" s="343">
        <v>6984</v>
      </c>
      <c r="F273" s="215"/>
      <c r="G273" s="43" t="s">
        <v>682</v>
      </c>
      <c r="H273" s="267" t="s">
        <v>1180</v>
      </c>
    </row>
    <row r="274" spans="1:8">
      <c r="A274" s="90">
        <v>461</v>
      </c>
      <c r="B274" s="92" t="s">
        <v>308</v>
      </c>
      <c r="C274" s="212" t="s">
        <v>1070</v>
      </c>
      <c r="D274" s="336">
        <v>13081</v>
      </c>
      <c r="E274" s="343">
        <v>12702</v>
      </c>
      <c r="F274" s="215"/>
      <c r="G274" s="43" t="s">
        <v>683</v>
      </c>
      <c r="H274" s="267" t="s">
        <v>1180</v>
      </c>
    </row>
    <row r="275" spans="1:8">
      <c r="A275" s="90">
        <v>465</v>
      </c>
      <c r="B275" s="92" t="s">
        <v>271</v>
      </c>
      <c r="C275" s="212" t="s">
        <v>1071</v>
      </c>
      <c r="D275" s="336">
        <v>8691</v>
      </c>
      <c r="E275" s="343">
        <v>9727</v>
      </c>
      <c r="F275" s="215"/>
      <c r="G275" s="43" t="s">
        <v>684</v>
      </c>
      <c r="H275" s="267" t="s">
        <v>1180</v>
      </c>
    </row>
    <row r="276" spans="1:8">
      <c r="A276" s="90">
        <v>467</v>
      </c>
      <c r="B276" s="92" t="s">
        <v>288</v>
      </c>
      <c r="C276" s="212" t="s">
        <v>1072</v>
      </c>
      <c r="D276" s="336">
        <v>7053</v>
      </c>
      <c r="E276" s="343">
        <v>8366</v>
      </c>
      <c r="F276" s="215"/>
      <c r="G276" s="43" t="s">
        <v>685</v>
      </c>
      <c r="H276" s="267" t="s">
        <v>1180</v>
      </c>
    </row>
    <row r="277" spans="1:8">
      <c r="A277" s="90">
        <v>471</v>
      </c>
      <c r="B277" s="92" t="s">
        <v>267</v>
      </c>
      <c r="C277" s="212" t="s">
        <v>1073</v>
      </c>
      <c r="D277" s="336">
        <v>3531</v>
      </c>
      <c r="E277" s="343">
        <v>6264</v>
      </c>
      <c r="F277" s="215"/>
      <c r="G277" s="43" t="s">
        <v>1195</v>
      </c>
      <c r="H277" s="267" t="s">
        <v>1180</v>
      </c>
    </row>
    <row r="278" spans="1:8">
      <c r="A278" s="90">
        <v>473</v>
      </c>
      <c r="B278" s="92" t="s">
        <v>277</v>
      </c>
      <c r="C278" s="212" t="s">
        <v>1074</v>
      </c>
      <c r="D278" s="336">
        <v>3476</v>
      </c>
      <c r="E278" s="343">
        <v>6022</v>
      </c>
      <c r="F278" s="215"/>
      <c r="G278" s="43" t="s">
        <v>686</v>
      </c>
      <c r="H278" s="267" t="s">
        <v>1180</v>
      </c>
    </row>
    <row r="279" spans="1:8">
      <c r="A279" s="90">
        <v>475</v>
      </c>
      <c r="B279" s="92" t="s">
        <v>299</v>
      </c>
      <c r="C279" s="212" t="s">
        <v>1075</v>
      </c>
      <c r="D279" s="336">
        <v>6508</v>
      </c>
      <c r="E279" s="343">
        <v>8297</v>
      </c>
      <c r="F279" s="215"/>
      <c r="G279" s="43" t="s">
        <v>687</v>
      </c>
      <c r="H279" s="267" t="s">
        <v>1180</v>
      </c>
    </row>
    <row r="280" spans="1:8">
      <c r="A280" s="90">
        <v>476</v>
      </c>
      <c r="B280" s="92" t="s">
        <v>62</v>
      </c>
      <c r="C280" s="212" t="s">
        <v>1076</v>
      </c>
      <c r="D280" s="336">
        <v>11417</v>
      </c>
      <c r="E280" s="343">
        <v>11884</v>
      </c>
      <c r="F280" s="215"/>
      <c r="G280" s="43" t="s">
        <v>688</v>
      </c>
      <c r="H280" s="267" t="s">
        <v>1180</v>
      </c>
    </row>
    <row r="281" spans="1:8">
      <c r="A281" s="90">
        <v>477</v>
      </c>
      <c r="B281" s="92" t="s">
        <v>23</v>
      </c>
      <c r="C281" s="212" t="s">
        <v>1077</v>
      </c>
      <c r="D281" s="336">
        <v>8712</v>
      </c>
      <c r="E281" s="343">
        <v>9787</v>
      </c>
      <c r="F281" s="215"/>
      <c r="G281" s="43" t="s">
        <v>689</v>
      </c>
      <c r="H281" s="267" t="s">
        <v>1180</v>
      </c>
    </row>
    <row r="282" spans="1:8">
      <c r="A282" s="90">
        <v>479</v>
      </c>
      <c r="B282" s="92" t="s">
        <v>317</v>
      </c>
      <c r="C282" s="212" t="s">
        <v>1078</v>
      </c>
      <c r="D282" s="336">
        <v>6759</v>
      </c>
      <c r="E282" s="343">
        <v>8255</v>
      </c>
      <c r="F282" s="215"/>
      <c r="G282" s="43" t="s">
        <v>690</v>
      </c>
      <c r="H282" s="267" t="s">
        <v>1180</v>
      </c>
    </row>
    <row r="283" spans="1:8">
      <c r="A283" s="90">
        <v>480</v>
      </c>
      <c r="B283" s="92" t="s">
        <v>246</v>
      </c>
      <c r="C283" s="212" t="s">
        <v>1079</v>
      </c>
      <c r="D283" s="336">
        <v>11154</v>
      </c>
      <c r="E283" s="343">
        <v>14196</v>
      </c>
      <c r="F283" s="215"/>
      <c r="G283" s="43" t="s">
        <v>691</v>
      </c>
      <c r="H283" s="267" t="s">
        <v>1181</v>
      </c>
    </row>
    <row r="284" spans="1:8">
      <c r="A284" s="90">
        <v>483</v>
      </c>
      <c r="B284" s="92" t="s">
        <v>308</v>
      </c>
      <c r="C284" s="212" t="s">
        <v>1080</v>
      </c>
      <c r="D284" s="336">
        <v>10927</v>
      </c>
      <c r="E284" s="343">
        <v>11236</v>
      </c>
      <c r="F284" s="215"/>
      <c r="G284" s="43" t="s">
        <v>807</v>
      </c>
      <c r="H284" s="267" t="s">
        <v>1180</v>
      </c>
    </row>
    <row r="285" spans="1:8">
      <c r="A285" s="90">
        <v>487</v>
      </c>
      <c r="B285" s="92" t="s">
        <v>271</v>
      </c>
      <c r="C285" s="212" t="s">
        <v>1081</v>
      </c>
      <c r="D285" s="336">
        <v>6229</v>
      </c>
      <c r="E285" s="343">
        <v>8376</v>
      </c>
      <c r="F285" s="215"/>
      <c r="G285" s="43" t="s">
        <v>692</v>
      </c>
      <c r="H285" s="267" t="s">
        <v>1180</v>
      </c>
    </row>
    <row r="286" spans="1:8">
      <c r="A286" s="90">
        <v>489</v>
      </c>
      <c r="B286" s="92" t="s">
        <v>288</v>
      </c>
      <c r="C286" s="212" t="s">
        <v>1082</v>
      </c>
      <c r="D286" s="336">
        <v>5593</v>
      </c>
      <c r="E286" s="343">
        <v>7583</v>
      </c>
      <c r="F286" s="215"/>
      <c r="G286" s="43" t="s">
        <v>693</v>
      </c>
      <c r="H286" s="267" t="s">
        <v>1180</v>
      </c>
    </row>
    <row r="287" spans="1:8">
      <c r="A287" s="90">
        <v>491</v>
      </c>
      <c r="B287" s="92" t="s">
        <v>303</v>
      </c>
      <c r="C287" s="212" t="s">
        <v>1083</v>
      </c>
      <c r="D287" s="336">
        <v>5192</v>
      </c>
      <c r="E287" s="343">
        <v>7377</v>
      </c>
      <c r="F287" s="215"/>
      <c r="G287" s="43" t="s">
        <v>694</v>
      </c>
      <c r="H287" s="267" t="s">
        <v>1180</v>
      </c>
    </row>
    <row r="288" spans="1:8">
      <c r="A288" s="90">
        <v>493</v>
      </c>
      <c r="B288" s="92" t="s">
        <v>267</v>
      </c>
      <c r="C288" s="212" t="s">
        <v>1084</v>
      </c>
      <c r="D288" s="336">
        <v>3815</v>
      </c>
      <c r="E288" s="343">
        <v>6212</v>
      </c>
      <c r="F288" s="215"/>
      <c r="G288" s="43" t="s">
        <v>850</v>
      </c>
      <c r="H288" s="267" t="s">
        <v>1180</v>
      </c>
    </row>
    <row r="289" spans="1:8">
      <c r="A289" s="90">
        <v>495</v>
      </c>
      <c r="B289" s="92" t="s">
        <v>277</v>
      </c>
      <c r="C289" s="212" t="s">
        <v>1085</v>
      </c>
      <c r="D289" s="336">
        <v>4026</v>
      </c>
      <c r="E289" s="343">
        <v>6513</v>
      </c>
      <c r="F289" s="215"/>
      <c r="G289" s="43" t="s">
        <v>695</v>
      </c>
      <c r="H289" s="267" t="s">
        <v>1180</v>
      </c>
    </row>
    <row r="290" spans="1:8">
      <c r="A290" s="90">
        <v>497</v>
      </c>
      <c r="B290" s="92" t="s">
        <v>23</v>
      </c>
      <c r="C290" s="212" t="s">
        <v>1086</v>
      </c>
      <c r="D290" s="336">
        <v>7648</v>
      </c>
      <c r="E290" s="343">
        <v>9299</v>
      </c>
      <c r="F290" s="215"/>
      <c r="G290" s="43" t="s">
        <v>808</v>
      </c>
      <c r="H290" s="267" t="s">
        <v>1180</v>
      </c>
    </row>
    <row r="291" spans="1:8">
      <c r="A291" s="90">
        <v>499</v>
      </c>
      <c r="B291" s="92" t="s">
        <v>317</v>
      </c>
      <c r="C291" s="212" t="s">
        <v>1087</v>
      </c>
      <c r="D291" s="336">
        <v>5318</v>
      </c>
      <c r="E291" s="343">
        <v>7742</v>
      </c>
      <c r="F291" s="215"/>
      <c r="G291" s="43" t="s">
        <v>696</v>
      </c>
      <c r="H291" s="267" t="s">
        <v>1180</v>
      </c>
    </row>
    <row r="292" spans="1:8">
      <c r="A292" s="90">
        <v>501</v>
      </c>
      <c r="B292" s="92" t="s">
        <v>246</v>
      </c>
      <c r="C292" s="212" t="s">
        <v>1088</v>
      </c>
      <c r="D292" s="336">
        <v>10180</v>
      </c>
      <c r="E292" s="343">
        <v>11207</v>
      </c>
      <c r="F292" s="215"/>
      <c r="G292" s="43" t="s">
        <v>697</v>
      </c>
      <c r="H292" s="267" t="s">
        <v>1175</v>
      </c>
    </row>
    <row r="293" spans="1:8">
      <c r="A293" s="90">
        <v>503</v>
      </c>
      <c r="B293" s="92" t="s">
        <v>308</v>
      </c>
      <c r="C293" s="212" t="s">
        <v>1089</v>
      </c>
      <c r="D293" s="336">
        <v>9291</v>
      </c>
      <c r="E293" s="343">
        <v>10801</v>
      </c>
      <c r="F293" s="215"/>
      <c r="G293" s="43" t="s">
        <v>698</v>
      </c>
      <c r="H293" s="267" t="s">
        <v>1175</v>
      </c>
    </row>
    <row r="294" spans="1:8">
      <c r="A294" s="90">
        <v>505</v>
      </c>
      <c r="B294" s="92" t="s">
        <v>3</v>
      </c>
      <c r="C294" s="212" t="s">
        <v>1090</v>
      </c>
      <c r="D294" s="336">
        <v>8770</v>
      </c>
      <c r="E294" s="343">
        <v>10157</v>
      </c>
      <c r="F294" s="215"/>
      <c r="G294" s="43" t="s">
        <v>699</v>
      </c>
      <c r="H294" s="267" t="s">
        <v>1175</v>
      </c>
    </row>
    <row r="295" spans="1:8">
      <c r="A295" s="90">
        <v>506</v>
      </c>
      <c r="B295" s="92" t="s">
        <v>317</v>
      </c>
      <c r="C295" s="212" t="s">
        <v>1091</v>
      </c>
      <c r="D295" s="336">
        <v>10233</v>
      </c>
      <c r="E295" s="343">
        <v>10035</v>
      </c>
      <c r="F295" s="215"/>
      <c r="G295" s="43" t="s">
        <v>851</v>
      </c>
      <c r="H295" s="267" t="s">
        <v>1175</v>
      </c>
    </row>
    <row r="296" spans="1:8">
      <c r="A296" s="90">
        <v>507</v>
      </c>
      <c r="B296" s="92" t="s">
        <v>23</v>
      </c>
      <c r="C296" s="212" t="s">
        <v>1092</v>
      </c>
      <c r="D296" s="336">
        <v>6450</v>
      </c>
      <c r="E296" s="343">
        <v>8921</v>
      </c>
      <c r="F296" s="215"/>
      <c r="G296" s="43" t="s">
        <v>808</v>
      </c>
      <c r="H296" s="267" t="s">
        <v>1180</v>
      </c>
    </row>
    <row r="297" spans="1:8">
      <c r="A297" s="90">
        <v>509</v>
      </c>
      <c r="B297" s="92" t="s">
        <v>246</v>
      </c>
      <c r="C297" s="212" t="s">
        <v>1093</v>
      </c>
      <c r="D297" s="336">
        <v>8066</v>
      </c>
      <c r="E297" s="343">
        <v>9509</v>
      </c>
      <c r="F297" s="215"/>
      <c r="G297" s="43" t="s">
        <v>700</v>
      </c>
      <c r="H297" s="267" t="s">
        <v>1180</v>
      </c>
    </row>
    <row r="298" spans="1:8">
      <c r="A298" s="90">
        <v>510</v>
      </c>
      <c r="B298" s="92" t="s">
        <v>299</v>
      </c>
      <c r="C298" s="212" t="s">
        <v>1094</v>
      </c>
      <c r="D298" s="336">
        <v>4263</v>
      </c>
      <c r="E298" s="343">
        <v>6686</v>
      </c>
      <c r="F298" s="215"/>
      <c r="G298" s="43" t="s">
        <v>701</v>
      </c>
      <c r="H298" s="267" t="s">
        <v>1180</v>
      </c>
    </row>
    <row r="299" spans="1:8">
      <c r="A299" s="90">
        <v>511</v>
      </c>
      <c r="B299" s="92" t="s">
        <v>246</v>
      </c>
      <c r="C299" s="212" t="s">
        <v>1095</v>
      </c>
      <c r="D299" s="336">
        <v>11965</v>
      </c>
      <c r="E299" s="343">
        <v>12326</v>
      </c>
      <c r="F299" s="215"/>
      <c r="G299" s="43" t="s">
        <v>702</v>
      </c>
      <c r="H299" s="267" t="s">
        <v>1180</v>
      </c>
    </row>
    <row r="300" spans="1:8">
      <c r="A300" s="90">
        <v>512</v>
      </c>
      <c r="B300" s="92" t="s">
        <v>246</v>
      </c>
      <c r="C300" s="212" t="s">
        <v>1096</v>
      </c>
      <c r="D300" s="336">
        <v>10352</v>
      </c>
      <c r="E300" s="343">
        <v>11033</v>
      </c>
      <c r="F300" s="215"/>
      <c r="G300" s="43" t="s">
        <v>703</v>
      </c>
      <c r="H300" s="267" t="s">
        <v>1180</v>
      </c>
    </row>
    <row r="301" spans="1:8">
      <c r="A301" s="90">
        <v>513</v>
      </c>
      <c r="B301" s="92" t="s">
        <v>267</v>
      </c>
      <c r="C301" s="212" t="s">
        <v>1097</v>
      </c>
      <c r="D301" s="336">
        <v>3087</v>
      </c>
      <c r="E301" s="343">
        <v>5922</v>
      </c>
      <c r="F301" s="215"/>
      <c r="G301" s="43" t="s">
        <v>704</v>
      </c>
      <c r="H301" s="267" t="s">
        <v>1180</v>
      </c>
    </row>
    <row r="302" spans="1:8">
      <c r="A302" s="90">
        <v>514</v>
      </c>
      <c r="B302" s="92" t="s">
        <v>277</v>
      </c>
      <c r="C302" s="212" t="s">
        <v>1098</v>
      </c>
      <c r="D302" s="336">
        <v>1566</v>
      </c>
      <c r="E302" s="343">
        <v>4863</v>
      </c>
      <c r="F302" s="215"/>
      <c r="G302" s="43" t="s">
        <v>705</v>
      </c>
      <c r="H302" s="267" t="s">
        <v>1180</v>
      </c>
    </row>
    <row r="303" spans="1:8">
      <c r="A303" s="90">
        <v>515</v>
      </c>
      <c r="B303" s="92" t="s">
        <v>312</v>
      </c>
      <c r="C303" s="212" t="s">
        <v>315</v>
      </c>
      <c r="D303" s="336">
        <v>9049</v>
      </c>
      <c r="E303" s="343">
        <v>12795</v>
      </c>
      <c r="F303" s="215"/>
      <c r="G303" s="43" t="s">
        <v>809</v>
      </c>
      <c r="H303" s="267" t="s">
        <v>1181</v>
      </c>
    </row>
    <row r="304" spans="1:8">
      <c r="A304" s="90">
        <v>516</v>
      </c>
      <c r="B304" s="92" t="s">
        <v>3</v>
      </c>
      <c r="C304" s="212" t="s">
        <v>1099</v>
      </c>
      <c r="D304" s="336">
        <v>8426</v>
      </c>
      <c r="E304" s="343">
        <v>9459</v>
      </c>
      <c r="F304" s="215"/>
      <c r="G304" s="43" t="s">
        <v>706</v>
      </c>
      <c r="H304" s="267" t="s">
        <v>1180</v>
      </c>
    </row>
    <row r="305" spans="1:8">
      <c r="A305" s="90">
        <v>517</v>
      </c>
      <c r="B305" s="92" t="s">
        <v>246</v>
      </c>
      <c r="C305" s="212" t="s">
        <v>249</v>
      </c>
      <c r="D305" s="336">
        <v>5688</v>
      </c>
      <c r="E305" s="343">
        <v>8126</v>
      </c>
      <c r="F305" s="215">
        <v>1</v>
      </c>
      <c r="G305" s="43" t="s">
        <v>810</v>
      </c>
      <c r="H305" s="267" t="s">
        <v>1175</v>
      </c>
    </row>
    <row r="306" spans="1:8">
      <c r="A306" s="90">
        <v>518</v>
      </c>
      <c r="B306" s="92" t="s">
        <v>246</v>
      </c>
      <c r="C306" s="212" t="s">
        <v>1100</v>
      </c>
      <c r="D306" s="336">
        <v>12412</v>
      </c>
      <c r="E306" s="344">
        <v>13148</v>
      </c>
      <c r="F306" s="215"/>
      <c r="G306" s="43" t="s">
        <v>707</v>
      </c>
      <c r="H306" s="268" t="s">
        <v>1183</v>
      </c>
    </row>
    <row r="307" spans="1:8">
      <c r="A307" s="90">
        <v>519</v>
      </c>
      <c r="B307" s="92" t="s">
        <v>246</v>
      </c>
      <c r="C307" s="212" t="s">
        <v>256</v>
      </c>
      <c r="D307" s="336">
        <v>8056</v>
      </c>
      <c r="E307" s="343">
        <v>11373</v>
      </c>
      <c r="F307" s="215">
        <v>1</v>
      </c>
      <c r="G307" s="43" t="s">
        <v>811</v>
      </c>
      <c r="H307" s="267" t="s">
        <v>1175</v>
      </c>
    </row>
    <row r="308" spans="1:8">
      <c r="A308" s="90">
        <v>520</v>
      </c>
      <c r="B308" s="92" t="s">
        <v>246</v>
      </c>
      <c r="C308" s="212" t="s">
        <v>264</v>
      </c>
      <c r="D308" s="336">
        <v>5863</v>
      </c>
      <c r="E308" s="343">
        <v>6209</v>
      </c>
      <c r="F308" s="215">
        <v>1</v>
      </c>
      <c r="G308" s="43" t="s">
        <v>708</v>
      </c>
      <c r="H308" s="267" t="s">
        <v>1180</v>
      </c>
    </row>
    <row r="309" spans="1:8">
      <c r="A309" s="90">
        <v>521</v>
      </c>
      <c r="B309" s="92" t="s">
        <v>246</v>
      </c>
      <c r="C309" s="212" t="s">
        <v>248</v>
      </c>
      <c r="D309" s="336">
        <v>11697</v>
      </c>
      <c r="E309" s="343">
        <v>12968</v>
      </c>
      <c r="F309" s="215">
        <v>1</v>
      </c>
      <c r="G309" s="43" t="s">
        <v>810</v>
      </c>
      <c r="H309" s="267" t="s">
        <v>1175</v>
      </c>
    </row>
    <row r="310" spans="1:8">
      <c r="A310" s="90">
        <v>522</v>
      </c>
      <c r="B310" s="92" t="s">
        <v>288</v>
      </c>
      <c r="C310" s="212" t="s">
        <v>1101</v>
      </c>
      <c r="D310" s="336">
        <v>5998</v>
      </c>
      <c r="E310" s="343">
        <v>6101</v>
      </c>
      <c r="F310" s="215"/>
      <c r="G310" s="43" t="s">
        <v>709</v>
      </c>
      <c r="H310" s="267" t="s">
        <v>1175</v>
      </c>
    </row>
    <row r="311" spans="1:8">
      <c r="A311" s="90">
        <v>528</v>
      </c>
      <c r="B311" s="218" t="s">
        <v>267</v>
      </c>
      <c r="C311" s="220" t="s">
        <v>962</v>
      </c>
      <c r="D311" s="339"/>
      <c r="E311" s="343">
        <v>5036</v>
      </c>
      <c r="F311" s="219"/>
      <c r="G311" s="43" t="s">
        <v>971</v>
      </c>
      <c r="H311" s="267" t="s">
        <v>1180</v>
      </c>
    </row>
    <row r="312" spans="1:8">
      <c r="A312" s="90">
        <v>529</v>
      </c>
      <c r="B312" s="92" t="s">
        <v>312</v>
      </c>
      <c r="C312" s="212" t="s">
        <v>1102</v>
      </c>
      <c r="D312" s="336">
        <v>8829</v>
      </c>
      <c r="E312" s="343">
        <v>8619</v>
      </c>
      <c r="F312" s="215"/>
      <c r="G312" s="43" t="s">
        <v>710</v>
      </c>
      <c r="H312" s="267" t="s">
        <v>1175</v>
      </c>
    </row>
    <row r="313" spans="1:8">
      <c r="A313" s="90">
        <v>532</v>
      </c>
      <c r="B313" s="92" t="s">
        <v>303</v>
      </c>
      <c r="C313" s="212" t="s">
        <v>1103</v>
      </c>
      <c r="D313" s="336">
        <v>3862</v>
      </c>
      <c r="E313" s="343">
        <v>6687</v>
      </c>
      <c r="F313" s="215"/>
      <c r="G313" s="43" t="s">
        <v>812</v>
      </c>
      <c r="H313" s="267" t="s">
        <v>1180</v>
      </c>
    </row>
    <row r="314" spans="1:8">
      <c r="A314" s="90">
        <v>546</v>
      </c>
      <c r="B314" s="92" t="s">
        <v>295</v>
      </c>
      <c r="C314" s="212" t="s">
        <v>298</v>
      </c>
      <c r="D314" s="336">
        <v>7006</v>
      </c>
      <c r="E314" s="343">
        <v>11698</v>
      </c>
      <c r="F314" s="215"/>
      <c r="G314" s="43" t="s">
        <v>711</v>
      </c>
      <c r="H314" s="267" t="s">
        <v>1181</v>
      </c>
    </row>
    <row r="315" spans="1:8">
      <c r="A315" s="90">
        <v>549</v>
      </c>
      <c r="B315" s="92" t="s">
        <v>299</v>
      </c>
      <c r="C315" s="212" t="s">
        <v>301</v>
      </c>
      <c r="D315" s="336">
        <v>7291</v>
      </c>
      <c r="E315" s="342">
        <v>6473</v>
      </c>
      <c r="F315" s="215"/>
      <c r="G315" s="43" t="s">
        <v>787</v>
      </c>
      <c r="H315" s="266" t="s">
        <v>1174</v>
      </c>
    </row>
    <row r="316" spans="1:8">
      <c r="A316" s="90">
        <v>550</v>
      </c>
      <c r="B316" s="92" t="s">
        <v>267</v>
      </c>
      <c r="C316" s="212" t="s">
        <v>1104</v>
      </c>
      <c r="D316" s="336">
        <v>5190</v>
      </c>
      <c r="E316" s="343">
        <v>9981</v>
      </c>
      <c r="F316" s="215"/>
      <c r="G316" s="43" t="s">
        <v>712</v>
      </c>
      <c r="H316" s="267" t="s">
        <v>1181</v>
      </c>
    </row>
    <row r="317" spans="1:8">
      <c r="A317" s="90">
        <v>551</v>
      </c>
      <c r="B317" s="92" t="s">
        <v>317</v>
      </c>
      <c r="C317" s="212" t="s">
        <v>1105</v>
      </c>
      <c r="D317" s="336">
        <v>4382</v>
      </c>
      <c r="E317" s="343">
        <v>9865</v>
      </c>
      <c r="F317" s="215"/>
      <c r="G317" s="43" t="s">
        <v>713</v>
      </c>
      <c r="H317" s="267" t="s">
        <v>1181</v>
      </c>
    </row>
    <row r="318" spans="1:8">
      <c r="A318" s="90">
        <v>553</v>
      </c>
      <c r="B318" s="218" t="s">
        <v>288</v>
      </c>
      <c r="C318" s="220" t="s">
        <v>963</v>
      </c>
      <c r="D318" s="339"/>
      <c r="E318" s="343">
        <v>10260</v>
      </c>
      <c r="F318" s="219"/>
      <c r="G318" s="43" t="s">
        <v>972</v>
      </c>
      <c r="H318" s="267" t="s">
        <v>1180</v>
      </c>
    </row>
    <row r="319" spans="1:8">
      <c r="A319" s="90">
        <v>555</v>
      </c>
      <c r="B319" s="92" t="s">
        <v>271</v>
      </c>
      <c r="C319" s="212" t="s">
        <v>274</v>
      </c>
      <c r="D319" s="336">
        <v>6070</v>
      </c>
      <c r="E319" s="343">
        <v>9876</v>
      </c>
      <c r="F319" s="215"/>
      <c r="G319" s="43" t="s">
        <v>714</v>
      </c>
      <c r="H319" s="267" t="s">
        <v>1184</v>
      </c>
    </row>
    <row r="320" spans="1:8">
      <c r="A320" s="90">
        <v>557</v>
      </c>
      <c r="B320" s="92" t="s">
        <v>271</v>
      </c>
      <c r="C320" s="212" t="s">
        <v>275</v>
      </c>
      <c r="D320" s="336">
        <v>10825</v>
      </c>
      <c r="E320" s="343">
        <v>10368</v>
      </c>
      <c r="F320" s="215"/>
      <c r="G320" s="43" t="s">
        <v>852</v>
      </c>
      <c r="H320" s="267" t="s">
        <v>1181</v>
      </c>
    </row>
    <row r="321" spans="1:8">
      <c r="A321" s="90">
        <v>559</v>
      </c>
      <c r="B321" s="92" t="s">
        <v>308</v>
      </c>
      <c r="C321" s="212" t="s">
        <v>311</v>
      </c>
      <c r="D321" s="336">
        <v>12085</v>
      </c>
      <c r="E321" s="342">
        <v>11366</v>
      </c>
      <c r="F321" s="215"/>
      <c r="G321" s="43" t="s">
        <v>715</v>
      </c>
      <c r="H321" s="266" t="s">
        <v>1174</v>
      </c>
    </row>
    <row r="322" spans="1:8">
      <c r="A322" s="90">
        <v>561</v>
      </c>
      <c r="B322" s="92" t="s">
        <v>3</v>
      </c>
      <c r="C322" s="212" t="s">
        <v>6</v>
      </c>
      <c r="D322" s="336">
        <v>11918</v>
      </c>
      <c r="E322" s="342">
        <v>10553</v>
      </c>
      <c r="F322" s="215"/>
      <c r="G322" s="43" t="s">
        <v>716</v>
      </c>
      <c r="H322" s="266" t="s">
        <v>1174</v>
      </c>
    </row>
    <row r="323" spans="1:8">
      <c r="A323" s="90">
        <v>565</v>
      </c>
      <c r="B323" s="92" t="s">
        <v>288</v>
      </c>
      <c r="C323" s="212" t="s">
        <v>291</v>
      </c>
      <c r="D323" s="336">
        <v>10361</v>
      </c>
      <c r="E323" s="342">
        <v>9071</v>
      </c>
      <c r="F323" s="215"/>
      <c r="G323" s="43" t="s">
        <v>717</v>
      </c>
      <c r="H323" s="266" t="s">
        <v>1174</v>
      </c>
    </row>
    <row r="324" spans="1:8">
      <c r="A324" s="90">
        <v>569</v>
      </c>
      <c r="B324" s="92" t="s">
        <v>267</v>
      </c>
      <c r="C324" s="212" t="s">
        <v>269</v>
      </c>
      <c r="D324" s="336">
        <v>8489</v>
      </c>
      <c r="E324" s="342">
        <v>7395</v>
      </c>
      <c r="F324" s="215"/>
      <c r="G324" s="43" t="s">
        <v>718</v>
      </c>
      <c r="H324" s="266" t="s">
        <v>1174</v>
      </c>
    </row>
    <row r="325" spans="1:8">
      <c r="A325" s="90">
        <v>575</v>
      </c>
      <c r="B325" s="92" t="s">
        <v>299</v>
      </c>
      <c r="C325" s="212" t="s">
        <v>302</v>
      </c>
      <c r="D325" s="336">
        <v>9556</v>
      </c>
      <c r="E325" s="342">
        <v>8030</v>
      </c>
      <c r="F325" s="215"/>
      <c r="G325" s="43" t="s">
        <v>813</v>
      </c>
      <c r="H325" s="266" t="s">
        <v>1174</v>
      </c>
    </row>
    <row r="326" spans="1:8">
      <c r="A326" s="90">
        <v>577</v>
      </c>
      <c r="B326" s="92" t="s">
        <v>317</v>
      </c>
      <c r="C326" s="212" t="s">
        <v>319</v>
      </c>
      <c r="D326" s="336">
        <v>10588</v>
      </c>
      <c r="E326" s="342">
        <v>9279</v>
      </c>
      <c r="F326" s="215"/>
      <c r="G326" s="43" t="s">
        <v>719</v>
      </c>
      <c r="H326" s="266" t="s">
        <v>1174</v>
      </c>
    </row>
    <row r="327" spans="1:8">
      <c r="A327" s="90">
        <v>580</v>
      </c>
      <c r="B327" s="218" t="s">
        <v>277</v>
      </c>
      <c r="C327" s="220" t="s">
        <v>969</v>
      </c>
      <c r="D327" s="339"/>
      <c r="E327" s="342">
        <v>6113</v>
      </c>
      <c r="F327" s="219"/>
      <c r="G327" s="43" t="s">
        <v>973</v>
      </c>
      <c r="H327" s="266" t="s">
        <v>1174</v>
      </c>
    </row>
    <row r="328" spans="1:8">
      <c r="A328" s="90">
        <v>581</v>
      </c>
      <c r="B328" s="218" t="s">
        <v>246</v>
      </c>
      <c r="C328" s="220" t="s">
        <v>1186</v>
      </c>
      <c r="D328" s="339"/>
      <c r="E328" s="342">
        <v>10814</v>
      </c>
      <c r="F328" s="219"/>
      <c r="G328" s="43" t="s">
        <v>1187</v>
      </c>
      <c r="H328" s="266" t="s">
        <v>1174</v>
      </c>
    </row>
    <row r="329" spans="1:8">
      <c r="A329" s="90">
        <v>584</v>
      </c>
      <c r="B329" s="92" t="s">
        <v>312</v>
      </c>
      <c r="C329" s="212" t="s">
        <v>313</v>
      </c>
      <c r="D329" s="336">
        <v>7108</v>
      </c>
      <c r="E329" s="342">
        <v>5855</v>
      </c>
      <c r="F329" s="215"/>
      <c r="G329" s="43" t="s">
        <v>814</v>
      </c>
      <c r="H329" s="266" t="s">
        <v>1174</v>
      </c>
    </row>
    <row r="330" spans="1:8">
      <c r="A330" s="90">
        <v>585</v>
      </c>
      <c r="B330" s="92" t="s">
        <v>246</v>
      </c>
      <c r="C330" s="212" t="s">
        <v>252</v>
      </c>
      <c r="D330" s="336">
        <v>12068</v>
      </c>
      <c r="E330" s="342">
        <v>11244</v>
      </c>
      <c r="F330" s="215"/>
      <c r="G330" s="43" t="s">
        <v>720</v>
      </c>
      <c r="H330" s="266" t="s">
        <v>1174</v>
      </c>
    </row>
    <row r="331" spans="1:8">
      <c r="A331" s="90">
        <v>587</v>
      </c>
      <c r="B331" s="92" t="s">
        <v>267</v>
      </c>
      <c r="C331" s="212" t="s">
        <v>268</v>
      </c>
      <c r="D331" s="336">
        <v>7688</v>
      </c>
      <c r="E331" s="342">
        <v>6651</v>
      </c>
      <c r="F331" s="215"/>
      <c r="G331" s="43" t="s">
        <v>815</v>
      </c>
      <c r="H331" s="266" t="s">
        <v>1174</v>
      </c>
    </row>
    <row r="332" spans="1:8">
      <c r="A332" s="90">
        <v>591</v>
      </c>
      <c r="B332" s="92" t="s">
        <v>288</v>
      </c>
      <c r="C332" s="212" t="s">
        <v>289</v>
      </c>
      <c r="D332" s="336">
        <v>9568</v>
      </c>
      <c r="E332" s="342">
        <v>8521</v>
      </c>
      <c r="F332" s="215"/>
      <c r="G332" s="43" t="s">
        <v>816</v>
      </c>
      <c r="H332" s="266" t="s">
        <v>1174</v>
      </c>
    </row>
    <row r="333" spans="1:8">
      <c r="A333" s="90">
        <v>592</v>
      </c>
      <c r="B333" s="92" t="s">
        <v>277</v>
      </c>
      <c r="C333" s="212" t="s">
        <v>1106</v>
      </c>
      <c r="D333" s="336">
        <v>1560</v>
      </c>
      <c r="E333" s="343">
        <v>5256</v>
      </c>
      <c r="F333" s="215"/>
      <c r="G333" s="43" t="s">
        <v>817</v>
      </c>
      <c r="H333" s="267" t="s">
        <v>1180</v>
      </c>
    </row>
    <row r="334" spans="1:8">
      <c r="A334" s="90">
        <v>593</v>
      </c>
      <c r="B334" s="92" t="s">
        <v>303</v>
      </c>
      <c r="C334" s="212" t="s">
        <v>304</v>
      </c>
      <c r="D334" s="336">
        <v>9871</v>
      </c>
      <c r="E334" s="342">
        <v>8714</v>
      </c>
      <c r="F334" s="215"/>
      <c r="G334" s="43" t="s">
        <v>721</v>
      </c>
      <c r="H334" s="266" t="s">
        <v>1174</v>
      </c>
    </row>
    <row r="335" spans="1:8">
      <c r="A335" s="90">
        <v>594</v>
      </c>
      <c r="B335" s="92" t="s">
        <v>312</v>
      </c>
      <c r="C335" s="212" t="s">
        <v>1107</v>
      </c>
      <c r="D335" s="336">
        <v>7663</v>
      </c>
      <c r="E335" s="342">
        <v>6695</v>
      </c>
      <c r="F335" s="215"/>
      <c r="G335" s="43" t="s">
        <v>814</v>
      </c>
      <c r="H335" s="266" t="s">
        <v>1174</v>
      </c>
    </row>
    <row r="336" spans="1:8">
      <c r="A336" s="90">
        <v>595</v>
      </c>
      <c r="B336" s="92" t="s">
        <v>299</v>
      </c>
      <c r="C336" s="212" t="s">
        <v>300</v>
      </c>
      <c r="D336" s="336">
        <v>8578</v>
      </c>
      <c r="E336" s="342">
        <v>7631</v>
      </c>
      <c r="F336" s="215"/>
      <c r="G336" s="43" t="s">
        <v>722</v>
      </c>
      <c r="H336" s="266" t="s">
        <v>1174</v>
      </c>
    </row>
    <row r="337" spans="1:8">
      <c r="A337" s="90">
        <v>596</v>
      </c>
      <c r="B337" s="92" t="s">
        <v>277</v>
      </c>
      <c r="C337" s="212" t="s">
        <v>279</v>
      </c>
      <c r="D337" s="336">
        <v>7246</v>
      </c>
      <c r="E337" s="342">
        <v>6267</v>
      </c>
      <c r="F337" s="215"/>
      <c r="G337" s="43" t="s">
        <v>818</v>
      </c>
      <c r="H337" s="266" t="s">
        <v>1174</v>
      </c>
    </row>
    <row r="338" spans="1:8">
      <c r="A338" s="90">
        <v>599</v>
      </c>
      <c r="B338" s="92" t="s">
        <v>246</v>
      </c>
      <c r="C338" s="212" t="s">
        <v>1108</v>
      </c>
      <c r="D338" s="336">
        <v>12403</v>
      </c>
      <c r="E338" s="344">
        <v>12698</v>
      </c>
      <c r="F338" s="215"/>
      <c r="G338" s="43" t="s">
        <v>723</v>
      </c>
      <c r="H338" s="268" t="s">
        <v>1176</v>
      </c>
    </row>
    <row r="339" spans="1:8">
      <c r="A339" s="90">
        <v>601</v>
      </c>
      <c r="B339" s="92" t="s">
        <v>3</v>
      </c>
      <c r="C339" s="212" t="s">
        <v>1109</v>
      </c>
      <c r="D339" s="336">
        <v>11832</v>
      </c>
      <c r="E339" s="344">
        <v>12092</v>
      </c>
      <c r="F339" s="215"/>
      <c r="G339" s="43" t="s">
        <v>724</v>
      </c>
      <c r="H339" s="268" t="s">
        <v>1176</v>
      </c>
    </row>
    <row r="340" spans="1:8">
      <c r="A340" s="90">
        <v>602</v>
      </c>
      <c r="B340" s="92" t="s">
        <v>282</v>
      </c>
      <c r="C340" s="212" t="s">
        <v>1110</v>
      </c>
      <c r="D340" s="336">
        <v>7125</v>
      </c>
      <c r="E340" s="342">
        <v>6022</v>
      </c>
      <c r="F340" s="215"/>
      <c r="G340" s="43" t="s">
        <v>725</v>
      </c>
      <c r="H340" s="266" t="s">
        <v>1174</v>
      </c>
    </row>
    <row r="341" spans="1:8">
      <c r="A341" s="90">
        <v>603</v>
      </c>
      <c r="B341" s="92" t="s">
        <v>246</v>
      </c>
      <c r="C341" s="212" t="s">
        <v>254</v>
      </c>
      <c r="D341" s="336">
        <v>12530</v>
      </c>
      <c r="E341" s="342">
        <v>11551</v>
      </c>
      <c r="F341" s="215">
        <v>9</v>
      </c>
      <c r="G341" s="43" t="s">
        <v>726</v>
      </c>
      <c r="H341" s="266" t="s">
        <v>1174</v>
      </c>
    </row>
    <row r="342" spans="1:8">
      <c r="A342" s="90">
        <v>604</v>
      </c>
      <c r="B342" s="92" t="s">
        <v>308</v>
      </c>
      <c r="C342" s="212" t="s">
        <v>310</v>
      </c>
      <c r="D342" s="336">
        <v>11509</v>
      </c>
      <c r="E342" s="342">
        <v>10830</v>
      </c>
      <c r="F342" s="215">
        <v>9</v>
      </c>
      <c r="G342" s="43" t="s">
        <v>786</v>
      </c>
      <c r="H342" s="266" t="s">
        <v>1174</v>
      </c>
    </row>
    <row r="343" spans="1:8">
      <c r="A343" s="90">
        <v>605</v>
      </c>
      <c r="B343" s="92" t="s">
        <v>3</v>
      </c>
      <c r="C343" s="212" t="s">
        <v>4</v>
      </c>
      <c r="D343" s="336">
        <v>11535</v>
      </c>
      <c r="E343" s="342">
        <v>10492</v>
      </c>
      <c r="F343" s="215">
        <v>9</v>
      </c>
      <c r="G343" s="43" t="s">
        <v>727</v>
      </c>
      <c r="H343" s="266" t="s">
        <v>1174</v>
      </c>
    </row>
    <row r="344" spans="1:8">
      <c r="A344" s="90">
        <v>607</v>
      </c>
      <c r="B344" s="218" t="s">
        <v>271</v>
      </c>
      <c r="C344" s="220" t="s">
        <v>970</v>
      </c>
      <c r="D344" s="339"/>
      <c r="E344" s="342">
        <v>8889</v>
      </c>
      <c r="F344" s="219">
        <v>9</v>
      </c>
      <c r="G344" s="43" t="s">
        <v>974</v>
      </c>
      <c r="H344" s="266" t="s">
        <v>1174</v>
      </c>
    </row>
    <row r="345" spans="1:8">
      <c r="A345" s="90">
        <v>609</v>
      </c>
      <c r="B345" s="92" t="s">
        <v>288</v>
      </c>
      <c r="C345" s="212" t="s">
        <v>1111</v>
      </c>
      <c r="D345" s="336">
        <v>8703</v>
      </c>
      <c r="E345" s="342">
        <v>7952</v>
      </c>
      <c r="F345" s="215">
        <v>9</v>
      </c>
      <c r="G345" s="43" t="s">
        <v>816</v>
      </c>
      <c r="H345" s="266" t="s">
        <v>1174</v>
      </c>
    </row>
    <row r="346" spans="1:8">
      <c r="A346" s="90">
        <v>610</v>
      </c>
      <c r="B346" s="92" t="s">
        <v>282</v>
      </c>
      <c r="C346" s="212" t="s">
        <v>283</v>
      </c>
      <c r="D346" s="336">
        <v>4327</v>
      </c>
      <c r="E346" s="342">
        <v>3598</v>
      </c>
      <c r="F346" s="215">
        <v>9</v>
      </c>
      <c r="G346" s="43" t="s">
        <v>728</v>
      </c>
      <c r="H346" s="266" t="s">
        <v>1174</v>
      </c>
    </row>
    <row r="347" spans="1:8">
      <c r="A347" s="90">
        <v>611</v>
      </c>
      <c r="B347" s="92" t="s">
        <v>303</v>
      </c>
      <c r="C347" s="212" t="s">
        <v>305</v>
      </c>
      <c r="D347" s="336">
        <v>8525</v>
      </c>
      <c r="E347" s="342">
        <v>7832</v>
      </c>
      <c r="F347" s="215">
        <v>9</v>
      </c>
      <c r="G347" s="43" t="s">
        <v>729</v>
      </c>
      <c r="H347" s="266" t="s">
        <v>1174</v>
      </c>
    </row>
    <row r="348" spans="1:8">
      <c r="A348" s="90">
        <v>612</v>
      </c>
      <c r="B348" s="218" t="s">
        <v>113</v>
      </c>
      <c r="C348" s="220" t="s">
        <v>967</v>
      </c>
      <c r="D348" s="339"/>
      <c r="E348" s="342">
        <v>10548</v>
      </c>
      <c r="F348" s="219"/>
      <c r="G348" s="43" t="s">
        <v>979</v>
      </c>
      <c r="H348" s="266" t="s">
        <v>1174</v>
      </c>
    </row>
    <row r="349" spans="1:8">
      <c r="A349" s="90">
        <v>613</v>
      </c>
      <c r="B349" s="92" t="s">
        <v>25</v>
      </c>
      <c r="C349" s="212" t="s">
        <v>1112</v>
      </c>
      <c r="D349" s="336">
        <v>12465</v>
      </c>
      <c r="E349" s="344">
        <v>13388</v>
      </c>
      <c r="F349" s="215">
        <v>9</v>
      </c>
      <c r="G349" s="43" t="s">
        <v>730</v>
      </c>
      <c r="H349" s="268" t="s">
        <v>1177</v>
      </c>
    </row>
    <row r="350" spans="1:8">
      <c r="A350" s="90">
        <v>614</v>
      </c>
      <c r="B350" s="92" t="s">
        <v>25</v>
      </c>
      <c r="C350" s="212" t="s">
        <v>1113</v>
      </c>
      <c r="D350" s="336">
        <v>12378</v>
      </c>
      <c r="E350" s="344">
        <v>13605</v>
      </c>
      <c r="F350" s="215">
        <v>9</v>
      </c>
      <c r="G350" s="43" t="s">
        <v>730</v>
      </c>
      <c r="H350" s="268" t="s">
        <v>1177</v>
      </c>
    </row>
    <row r="351" spans="1:8">
      <c r="A351" s="90">
        <v>615</v>
      </c>
      <c r="B351" s="92" t="s">
        <v>246</v>
      </c>
      <c r="C351" s="212" t="s">
        <v>266</v>
      </c>
      <c r="D351" s="336">
        <v>17425</v>
      </c>
      <c r="E351" s="342">
        <v>17236</v>
      </c>
      <c r="F351" s="215"/>
      <c r="G351" s="43" t="s">
        <v>731</v>
      </c>
      <c r="H351" s="266" t="s">
        <v>1179</v>
      </c>
    </row>
    <row r="352" spans="1:8">
      <c r="A352" s="90">
        <v>616</v>
      </c>
      <c r="B352" s="92" t="s">
        <v>271</v>
      </c>
      <c r="C352" s="212" t="s">
        <v>276</v>
      </c>
      <c r="D352" s="336">
        <v>16094</v>
      </c>
      <c r="E352" s="342">
        <v>16095</v>
      </c>
      <c r="F352" s="215"/>
      <c r="G352" s="43" t="s">
        <v>732</v>
      </c>
      <c r="H352" s="266" t="s">
        <v>1179</v>
      </c>
    </row>
    <row r="353" spans="1:8">
      <c r="A353" s="90">
        <v>617</v>
      </c>
      <c r="B353" s="92" t="s">
        <v>3</v>
      </c>
      <c r="C353" s="212" t="s">
        <v>11</v>
      </c>
      <c r="D353" s="336">
        <v>17322</v>
      </c>
      <c r="E353" s="342">
        <v>17104</v>
      </c>
      <c r="F353" s="215"/>
      <c r="G353" s="43" t="s">
        <v>733</v>
      </c>
      <c r="H353" s="266" t="s">
        <v>1179</v>
      </c>
    </row>
    <row r="354" spans="1:8">
      <c r="A354" s="90">
        <v>618</v>
      </c>
      <c r="B354" s="92" t="s">
        <v>271</v>
      </c>
      <c r="C354" s="212" t="s">
        <v>272</v>
      </c>
      <c r="D354" s="336">
        <v>15777</v>
      </c>
      <c r="E354" s="342">
        <v>15714</v>
      </c>
      <c r="F354" s="215">
        <v>14</v>
      </c>
      <c r="G354" s="43" t="s">
        <v>819</v>
      </c>
      <c r="H354" s="266" t="s">
        <v>1179</v>
      </c>
    </row>
    <row r="355" spans="1:8">
      <c r="A355" s="90">
        <v>619</v>
      </c>
      <c r="B355" s="92" t="s">
        <v>246</v>
      </c>
      <c r="C355" s="212" t="s">
        <v>255</v>
      </c>
      <c r="D355" s="336">
        <v>16990</v>
      </c>
      <c r="E355" s="342">
        <v>16501</v>
      </c>
      <c r="F355" s="215"/>
      <c r="G355" s="43" t="s">
        <v>820</v>
      </c>
      <c r="H355" s="266" t="s">
        <v>1179</v>
      </c>
    </row>
    <row r="356" spans="1:8">
      <c r="A356" s="90">
        <v>620</v>
      </c>
      <c r="B356" s="92" t="s">
        <v>282</v>
      </c>
      <c r="C356" s="212" t="s">
        <v>284</v>
      </c>
      <c r="D356" s="336">
        <v>15598</v>
      </c>
      <c r="E356" s="342">
        <v>15403</v>
      </c>
      <c r="F356" s="215">
        <v>14</v>
      </c>
      <c r="G356" s="43" t="s">
        <v>734</v>
      </c>
      <c r="H356" s="266" t="s">
        <v>1179</v>
      </c>
    </row>
    <row r="357" spans="1:8">
      <c r="A357" s="90">
        <v>621</v>
      </c>
      <c r="B357" s="92" t="s">
        <v>246</v>
      </c>
      <c r="C357" s="212" t="s">
        <v>257</v>
      </c>
      <c r="D357" s="336">
        <v>16090</v>
      </c>
      <c r="E357" s="342">
        <v>16040</v>
      </c>
      <c r="F357" s="215"/>
      <c r="G357" s="43" t="s">
        <v>735</v>
      </c>
      <c r="H357" s="266" t="s">
        <v>1179</v>
      </c>
    </row>
    <row r="358" spans="1:8">
      <c r="A358" s="90">
        <v>623</v>
      </c>
      <c r="B358" s="92" t="s">
        <v>3</v>
      </c>
      <c r="C358" s="212" t="s">
        <v>5</v>
      </c>
      <c r="D358" s="336">
        <v>15707</v>
      </c>
      <c r="E358" s="342">
        <v>15562</v>
      </c>
      <c r="F358" s="215"/>
      <c r="G358" s="43" t="s">
        <v>736</v>
      </c>
      <c r="H358" s="266" t="s">
        <v>1179</v>
      </c>
    </row>
    <row r="359" spans="1:8">
      <c r="A359" s="90">
        <v>625</v>
      </c>
      <c r="B359" s="92" t="s">
        <v>288</v>
      </c>
      <c r="C359" s="212" t="s">
        <v>290</v>
      </c>
      <c r="D359" s="336">
        <v>14380</v>
      </c>
      <c r="E359" s="342">
        <v>14702</v>
      </c>
      <c r="F359" s="215"/>
      <c r="G359" s="43" t="s">
        <v>821</v>
      </c>
      <c r="H359" s="266" t="s">
        <v>1179</v>
      </c>
    </row>
    <row r="360" spans="1:8">
      <c r="A360" s="90">
        <v>627</v>
      </c>
      <c r="B360" s="92" t="s">
        <v>246</v>
      </c>
      <c r="C360" s="212" t="s">
        <v>247</v>
      </c>
      <c r="D360" s="336">
        <v>15105</v>
      </c>
      <c r="E360" s="342">
        <v>15273</v>
      </c>
      <c r="F360" s="215"/>
      <c r="G360" s="43" t="s">
        <v>737</v>
      </c>
      <c r="H360" s="266" t="s">
        <v>1179</v>
      </c>
    </row>
    <row r="361" spans="1:8">
      <c r="A361" s="90">
        <v>628</v>
      </c>
      <c r="B361" s="92" t="s">
        <v>303</v>
      </c>
      <c r="C361" s="212" t="s">
        <v>1114</v>
      </c>
      <c r="D361" s="336">
        <v>13522</v>
      </c>
      <c r="E361" s="342">
        <v>13747</v>
      </c>
      <c r="F361" s="215"/>
      <c r="G361" s="43" t="s">
        <v>738</v>
      </c>
      <c r="H361" s="266" t="s">
        <v>1179</v>
      </c>
    </row>
    <row r="362" spans="1:8">
      <c r="A362" s="90">
        <v>629</v>
      </c>
      <c r="B362" s="92" t="s">
        <v>246</v>
      </c>
      <c r="C362" s="212" t="s">
        <v>261</v>
      </c>
      <c r="D362" s="336">
        <v>15371</v>
      </c>
      <c r="E362" s="342">
        <v>15127</v>
      </c>
      <c r="F362" s="215"/>
      <c r="G362" s="43" t="s">
        <v>739</v>
      </c>
      <c r="H362" s="266" t="s">
        <v>1179</v>
      </c>
    </row>
    <row r="363" spans="1:8">
      <c r="A363" s="90">
        <v>631</v>
      </c>
      <c r="B363" s="92" t="s">
        <v>246</v>
      </c>
      <c r="C363" s="212" t="s">
        <v>253</v>
      </c>
      <c r="D363" s="336">
        <v>11269</v>
      </c>
      <c r="E363" s="342">
        <v>10230</v>
      </c>
      <c r="F363" s="215"/>
      <c r="G363" s="43" t="s">
        <v>740</v>
      </c>
      <c r="H363" s="266" t="s">
        <v>1174</v>
      </c>
    </row>
    <row r="364" spans="1:8">
      <c r="A364" s="90">
        <v>633</v>
      </c>
      <c r="B364" s="92" t="s">
        <v>246</v>
      </c>
      <c r="C364" s="212" t="s">
        <v>250</v>
      </c>
      <c r="D364" s="336">
        <v>13667</v>
      </c>
      <c r="E364" s="342">
        <v>13672</v>
      </c>
      <c r="F364" s="215"/>
      <c r="G364" s="43" t="s">
        <v>741</v>
      </c>
      <c r="H364" s="266" t="s">
        <v>1179</v>
      </c>
    </row>
    <row r="365" spans="1:8">
      <c r="A365" s="90">
        <v>635</v>
      </c>
      <c r="B365" s="92" t="s">
        <v>246</v>
      </c>
      <c r="C365" s="212" t="s">
        <v>262</v>
      </c>
      <c r="D365" s="336">
        <v>14520</v>
      </c>
      <c r="E365" s="342">
        <v>14300</v>
      </c>
      <c r="F365" s="215"/>
      <c r="G365" s="43" t="s">
        <v>742</v>
      </c>
      <c r="H365" s="266" t="s">
        <v>1179</v>
      </c>
    </row>
    <row r="366" spans="1:8">
      <c r="A366" s="90">
        <v>637</v>
      </c>
      <c r="B366" s="92" t="s">
        <v>246</v>
      </c>
      <c r="C366" s="212" t="s">
        <v>1115</v>
      </c>
      <c r="D366" s="336">
        <v>14142</v>
      </c>
      <c r="E366" s="342">
        <v>14293</v>
      </c>
      <c r="F366" s="215"/>
      <c r="G366" s="43" t="s">
        <v>743</v>
      </c>
      <c r="H366" s="266" t="s">
        <v>1179</v>
      </c>
    </row>
    <row r="367" spans="1:8">
      <c r="A367" s="90">
        <v>639</v>
      </c>
      <c r="B367" s="92" t="s">
        <v>3</v>
      </c>
      <c r="C367" s="212" t="s">
        <v>1116</v>
      </c>
      <c r="D367" s="336">
        <v>13780</v>
      </c>
      <c r="E367" s="342">
        <v>14125</v>
      </c>
      <c r="F367" s="215"/>
      <c r="G367" s="43" t="s">
        <v>744</v>
      </c>
      <c r="H367" s="266" t="s">
        <v>1179</v>
      </c>
    </row>
    <row r="368" spans="1:8">
      <c r="A368" s="90">
        <v>641</v>
      </c>
      <c r="B368" s="218" t="s">
        <v>271</v>
      </c>
      <c r="C368" s="220" t="s">
        <v>961</v>
      </c>
      <c r="D368" s="339"/>
      <c r="E368" s="344">
        <v>14354</v>
      </c>
      <c r="F368" s="219"/>
      <c r="G368" s="43" t="s">
        <v>975</v>
      </c>
      <c r="H368" s="268" t="s">
        <v>1176</v>
      </c>
    </row>
    <row r="369" spans="1:8">
      <c r="A369" s="90">
        <v>643</v>
      </c>
      <c r="B369" s="92" t="s">
        <v>303</v>
      </c>
      <c r="C369" s="212" t="s">
        <v>306</v>
      </c>
      <c r="D369" s="336">
        <v>12544</v>
      </c>
      <c r="E369" s="344">
        <v>13340</v>
      </c>
      <c r="F369" s="215"/>
      <c r="G369" s="43" t="s">
        <v>822</v>
      </c>
      <c r="H369" s="268" t="s">
        <v>1176</v>
      </c>
    </row>
    <row r="370" spans="1:8">
      <c r="A370" s="90">
        <v>644</v>
      </c>
      <c r="B370" s="92" t="s">
        <v>303</v>
      </c>
      <c r="C370" s="212" t="s">
        <v>1117</v>
      </c>
      <c r="D370" s="336">
        <v>3021</v>
      </c>
      <c r="E370" s="343">
        <v>5178</v>
      </c>
      <c r="F370" s="215"/>
      <c r="G370" s="43" t="s">
        <v>745</v>
      </c>
      <c r="H370" s="267" t="s">
        <v>1180</v>
      </c>
    </row>
    <row r="371" spans="1:8">
      <c r="A371" s="90">
        <v>645</v>
      </c>
      <c r="B371" s="92" t="s">
        <v>246</v>
      </c>
      <c r="C371" s="212" t="s">
        <v>260</v>
      </c>
      <c r="D371" s="336">
        <v>14780</v>
      </c>
      <c r="E371" s="342">
        <v>14990</v>
      </c>
      <c r="F371" s="215"/>
      <c r="G371" s="43" t="s">
        <v>746</v>
      </c>
      <c r="H371" s="266" t="s">
        <v>1179</v>
      </c>
    </row>
    <row r="372" spans="1:8">
      <c r="A372" s="90">
        <v>647</v>
      </c>
      <c r="B372" s="92" t="s">
        <v>3</v>
      </c>
      <c r="C372" s="212" t="s">
        <v>8</v>
      </c>
      <c r="D372" s="336">
        <v>14642</v>
      </c>
      <c r="E372" s="342">
        <v>14659</v>
      </c>
      <c r="F372" s="215"/>
      <c r="G372" s="43" t="s">
        <v>747</v>
      </c>
      <c r="H372" s="266" t="s">
        <v>1179</v>
      </c>
    </row>
    <row r="373" spans="1:8">
      <c r="A373" s="90">
        <v>649</v>
      </c>
      <c r="B373" s="92" t="s">
        <v>271</v>
      </c>
      <c r="C373" s="212" t="s">
        <v>273</v>
      </c>
      <c r="D373" s="336">
        <v>13343</v>
      </c>
      <c r="E373" s="342">
        <v>13751</v>
      </c>
      <c r="F373" s="215"/>
      <c r="G373" s="43" t="s">
        <v>823</v>
      </c>
      <c r="H373" s="266" t="s">
        <v>1179</v>
      </c>
    </row>
    <row r="374" spans="1:8">
      <c r="A374" s="90">
        <v>651</v>
      </c>
      <c r="B374" s="92" t="s">
        <v>288</v>
      </c>
      <c r="C374" s="212" t="s">
        <v>292</v>
      </c>
      <c r="D374" s="336">
        <v>12773</v>
      </c>
      <c r="E374" s="342">
        <v>13134</v>
      </c>
      <c r="F374" s="215"/>
      <c r="G374" s="43" t="s">
        <v>748</v>
      </c>
      <c r="H374" s="266" t="s">
        <v>1179</v>
      </c>
    </row>
    <row r="375" spans="1:8">
      <c r="A375" s="90">
        <v>652</v>
      </c>
      <c r="B375" s="92" t="s">
        <v>317</v>
      </c>
      <c r="C375" s="212" t="s">
        <v>320</v>
      </c>
      <c r="D375" s="336">
        <v>12578</v>
      </c>
      <c r="E375" s="342">
        <v>12900</v>
      </c>
      <c r="F375" s="215"/>
      <c r="G375" s="43" t="s">
        <v>749</v>
      </c>
      <c r="H375" s="266" t="s">
        <v>1179</v>
      </c>
    </row>
    <row r="376" spans="1:8">
      <c r="A376" s="90">
        <v>653</v>
      </c>
      <c r="B376" s="92" t="s">
        <v>303</v>
      </c>
      <c r="C376" s="212" t="s">
        <v>307</v>
      </c>
      <c r="D376" s="336">
        <v>12469</v>
      </c>
      <c r="E376" s="342">
        <v>12829</v>
      </c>
      <c r="F376" s="215"/>
      <c r="G376" s="43" t="s">
        <v>1196</v>
      </c>
      <c r="H376" s="266" t="s">
        <v>1179</v>
      </c>
    </row>
    <row r="377" spans="1:8">
      <c r="A377" s="90">
        <v>654</v>
      </c>
      <c r="B377" s="92" t="s">
        <v>282</v>
      </c>
      <c r="C377" s="212" t="s">
        <v>285</v>
      </c>
      <c r="D377" s="336">
        <v>12690</v>
      </c>
      <c r="E377" s="342">
        <v>13149</v>
      </c>
      <c r="F377" s="215"/>
      <c r="G377" s="43" t="s">
        <v>824</v>
      </c>
      <c r="H377" s="266" t="s">
        <v>1179</v>
      </c>
    </row>
    <row r="378" spans="1:8">
      <c r="A378" s="90">
        <v>655</v>
      </c>
      <c r="B378" s="92" t="s">
        <v>246</v>
      </c>
      <c r="C378" s="212" t="s">
        <v>259</v>
      </c>
      <c r="D378" s="336">
        <v>16039</v>
      </c>
      <c r="E378" s="342">
        <v>15950</v>
      </c>
      <c r="F378" s="215"/>
      <c r="G378" s="43" t="s">
        <v>825</v>
      </c>
      <c r="H378" s="266" t="s">
        <v>1179</v>
      </c>
    </row>
    <row r="379" spans="1:8">
      <c r="A379" s="90">
        <v>657</v>
      </c>
      <c r="B379" s="92" t="s">
        <v>3</v>
      </c>
      <c r="C379" s="212" t="s">
        <v>7</v>
      </c>
      <c r="D379" s="336">
        <v>14892</v>
      </c>
      <c r="E379" s="342">
        <v>15105</v>
      </c>
      <c r="F379" s="215"/>
      <c r="G379" s="43" t="s">
        <v>750</v>
      </c>
      <c r="H379" s="266" t="s">
        <v>1179</v>
      </c>
    </row>
    <row r="380" spans="1:8">
      <c r="A380" s="90">
        <v>659</v>
      </c>
      <c r="B380" s="92" t="s">
        <v>317</v>
      </c>
      <c r="C380" s="212" t="s">
        <v>321</v>
      </c>
      <c r="D380" s="336">
        <v>16526</v>
      </c>
      <c r="E380" s="342">
        <v>16431</v>
      </c>
      <c r="F380" s="215"/>
      <c r="G380" s="43" t="s">
        <v>826</v>
      </c>
      <c r="H380" s="266" t="s">
        <v>1179</v>
      </c>
    </row>
    <row r="381" spans="1:8">
      <c r="A381" s="90">
        <v>661</v>
      </c>
      <c r="B381" s="92" t="s">
        <v>246</v>
      </c>
      <c r="C381" s="212" t="s">
        <v>258</v>
      </c>
      <c r="D381" s="336">
        <v>14543</v>
      </c>
      <c r="E381" s="344">
        <v>15307</v>
      </c>
      <c r="F381" s="215"/>
      <c r="G381" s="43" t="s">
        <v>751</v>
      </c>
      <c r="H381" s="268" t="s">
        <v>1176</v>
      </c>
    </row>
    <row r="382" spans="1:8">
      <c r="A382" s="90">
        <v>662</v>
      </c>
      <c r="B382" s="92" t="s">
        <v>277</v>
      </c>
      <c r="C382" s="212" t="s">
        <v>280</v>
      </c>
      <c r="D382" s="336">
        <v>13236</v>
      </c>
      <c r="E382" s="342">
        <v>13752</v>
      </c>
      <c r="F382" s="215"/>
      <c r="G382" s="43" t="s">
        <v>436</v>
      </c>
      <c r="H382" s="266" t="s">
        <v>1179</v>
      </c>
    </row>
    <row r="383" spans="1:8">
      <c r="A383" s="90">
        <v>663</v>
      </c>
      <c r="B383" s="218" t="s">
        <v>312</v>
      </c>
      <c r="C383" s="220" t="s">
        <v>965</v>
      </c>
      <c r="D383" s="339"/>
      <c r="E383" s="342">
        <v>14927</v>
      </c>
      <c r="F383" s="219">
        <v>14</v>
      </c>
      <c r="G383" s="43" t="s">
        <v>976</v>
      </c>
      <c r="H383" s="266" t="s">
        <v>1179</v>
      </c>
    </row>
    <row r="384" spans="1:8">
      <c r="A384" s="90">
        <v>667</v>
      </c>
      <c r="B384" s="92" t="s">
        <v>246</v>
      </c>
      <c r="C384" s="212" t="s">
        <v>251</v>
      </c>
      <c r="D384" s="336">
        <v>13190</v>
      </c>
      <c r="E384" s="342">
        <v>13151</v>
      </c>
      <c r="F384" s="215"/>
      <c r="G384" s="43" t="s">
        <v>752</v>
      </c>
      <c r="H384" s="266" t="s">
        <v>1179</v>
      </c>
    </row>
    <row r="385" spans="1:8">
      <c r="A385" s="90">
        <v>690</v>
      </c>
      <c r="B385" s="92" t="s">
        <v>246</v>
      </c>
      <c r="C385" s="212" t="s">
        <v>263</v>
      </c>
      <c r="D385" s="336">
        <v>10149</v>
      </c>
      <c r="E385" s="344">
        <v>11861</v>
      </c>
      <c r="F385" s="215"/>
      <c r="G385" s="43" t="s">
        <v>753</v>
      </c>
      <c r="H385" s="268" t="s">
        <v>1178</v>
      </c>
    </row>
    <row r="386" spans="1:8">
      <c r="A386" s="90">
        <v>692</v>
      </c>
      <c r="B386" s="92" t="s">
        <v>282</v>
      </c>
      <c r="C386" s="212" t="s">
        <v>286</v>
      </c>
      <c r="D386" s="336">
        <v>8404</v>
      </c>
      <c r="E386" s="344">
        <v>10140</v>
      </c>
      <c r="F386" s="215"/>
      <c r="G386" s="43" t="s">
        <v>754</v>
      </c>
      <c r="H386" s="268" t="s">
        <v>1178</v>
      </c>
    </row>
    <row r="387" spans="1:8">
      <c r="A387" s="90">
        <v>694</v>
      </c>
      <c r="B387" s="92" t="s">
        <v>3</v>
      </c>
      <c r="C387" s="212" t="s">
        <v>9</v>
      </c>
      <c r="D387" s="336">
        <v>9358</v>
      </c>
      <c r="E387" s="344">
        <v>10867</v>
      </c>
      <c r="F387" s="215"/>
      <c r="G387" s="43" t="s">
        <v>755</v>
      </c>
      <c r="H387" s="268" t="s">
        <v>1178</v>
      </c>
    </row>
    <row r="388" spans="1:8">
      <c r="A388" s="90">
        <v>696</v>
      </c>
      <c r="B388" s="92" t="s">
        <v>282</v>
      </c>
      <c r="C388" s="212" t="s">
        <v>1118</v>
      </c>
      <c r="D388" s="336">
        <v>10735</v>
      </c>
      <c r="E388" s="344">
        <v>10872</v>
      </c>
      <c r="F388" s="215">
        <v>15</v>
      </c>
      <c r="G388" s="43" t="s">
        <v>756</v>
      </c>
      <c r="H388" s="268" t="s">
        <v>1178</v>
      </c>
    </row>
    <row r="389" spans="1:8">
      <c r="A389" s="90">
        <v>697</v>
      </c>
      <c r="B389" s="92" t="s">
        <v>295</v>
      </c>
      <c r="C389" s="212" t="s">
        <v>1119</v>
      </c>
      <c r="D389" s="336">
        <v>5859</v>
      </c>
      <c r="E389" s="343">
        <v>5355</v>
      </c>
      <c r="F389" s="215"/>
      <c r="G389" s="43" t="s">
        <v>757</v>
      </c>
      <c r="H389" s="267" t="s">
        <v>1175</v>
      </c>
    </row>
    <row r="390" spans="1:8">
      <c r="A390" s="90">
        <v>698</v>
      </c>
      <c r="B390" s="92" t="s">
        <v>295</v>
      </c>
      <c r="C390" s="212" t="s">
        <v>1120</v>
      </c>
      <c r="D390" s="336">
        <v>6393</v>
      </c>
      <c r="E390" s="343">
        <v>6040</v>
      </c>
      <c r="F390" s="215"/>
      <c r="G390" s="43" t="s">
        <v>1200</v>
      </c>
      <c r="H390" s="267" t="s">
        <v>1175</v>
      </c>
    </row>
    <row r="391" spans="1:8">
      <c r="A391" s="90">
        <v>701</v>
      </c>
      <c r="B391" s="92" t="s">
        <v>308</v>
      </c>
      <c r="C391" s="212" t="s">
        <v>1121</v>
      </c>
      <c r="D391" s="336">
        <v>7138</v>
      </c>
      <c r="E391" s="343">
        <v>6792</v>
      </c>
      <c r="F391" s="215"/>
      <c r="G391" s="43" t="s">
        <v>827</v>
      </c>
      <c r="H391" s="267" t="s">
        <v>1175</v>
      </c>
    </row>
    <row r="392" spans="1:8">
      <c r="A392" s="90">
        <v>703</v>
      </c>
      <c r="B392" s="92" t="s">
        <v>299</v>
      </c>
      <c r="C392" s="212" t="s">
        <v>1122</v>
      </c>
      <c r="D392" s="336">
        <v>6017</v>
      </c>
      <c r="E392" s="343">
        <v>5917</v>
      </c>
      <c r="F392" s="215"/>
      <c r="G392" s="43" t="s">
        <v>828</v>
      </c>
      <c r="H392" s="267" t="s">
        <v>1175</v>
      </c>
    </row>
    <row r="393" spans="1:8">
      <c r="A393" s="90">
        <v>705</v>
      </c>
      <c r="B393" s="92" t="s">
        <v>317</v>
      </c>
      <c r="C393" s="212" t="s">
        <v>1123</v>
      </c>
      <c r="D393" s="336">
        <v>4585</v>
      </c>
      <c r="E393" s="343">
        <v>8204</v>
      </c>
      <c r="F393" s="215"/>
      <c r="G393" s="43" t="s">
        <v>758</v>
      </c>
      <c r="H393" s="267" t="s">
        <v>1175</v>
      </c>
    </row>
    <row r="394" spans="1:8">
      <c r="A394" s="90">
        <v>709</v>
      </c>
      <c r="B394" s="92" t="s">
        <v>303</v>
      </c>
      <c r="C394" s="212" t="s">
        <v>1124</v>
      </c>
      <c r="D394" s="336">
        <v>3756</v>
      </c>
      <c r="E394" s="343">
        <v>7964</v>
      </c>
      <c r="F394" s="215"/>
      <c r="G394" s="43" t="s">
        <v>829</v>
      </c>
      <c r="H394" s="267" t="s">
        <v>1175</v>
      </c>
    </row>
    <row r="395" spans="1:8">
      <c r="A395" s="90">
        <v>710</v>
      </c>
      <c r="B395" s="92" t="s">
        <v>282</v>
      </c>
      <c r="C395" s="212" t="s">
        <v>1125</v>
      </c>
      <c r="D395" s="336">
        <v>7966</v>
      </c>
      <c r="E395" s="343">
        <v>8221</v>
      </c>
      <c r="F395" s="215"/>
      <c r="G395" s="43" t="s">
        <v>759</v>
      </c>
      <c r="H395" s="267" t="s">
        <v>1175</v>
      </c>
    </row>
    <row r="396" spans="1:8">
      <c r="A396" s="90">
        <v>711</v>
      </c>
      <c r="B396" s="92" t="s">
        <v>246</v>
      </c>
      <c r="C396" s="212" t="s">
        <v>1126</v>
      </c>
      <c r="D396" s="336">
        <v>13642</v>
      </c>
      <c r="E396" s="343">
        <v>13130</v>
      </c>
      <c r="F396" s="215"/>
      <c r="G396" s="43" t="s">
        <v>760</v>
      </c>
      <c r="H396" s="267" t="s">
        <v>1175</v>
      </c>
    </row>
    <row r="397" spans="1:8">
      <c r="A397" s="90">
        <v>712</v>
      </c>
      <c r="B397" s="92" t="s">
        <v>3</v>
      </c>
      <c r="C397" s="212" t="s">
        <v>1127</v>
      </c>
      <c r="D397" s="336">
        <v>12776</v>
      </c>
      <c r="E397" s="343">
        <v>12110</v>
      </c>
      <c r="F397" s="215"/>
      <c r="G397" s="43" t="s">
        <v>761</v>
      </c>
      <c r="H397" s="267" t="s">
        <v>1175</v>
      </c>
    </row>
    <row r="398" spans="1:8">
      <c r="A398" s="90">
        <v>713</v>
      </c>
      <c r="B398" s="92" t="s">
        <v>308</v>
      </c>
      <c r="C398" s="212" t="s">
        <v>1128</v>
      </c>
      <c r="D398" s="336">
        <v>10706</v>
      </c>
      <c r="E398" s="343">
        <v>11948</v>
      </c>
      <c r="F398" s="215"/>
      <c r="G398" s="43" t="s">
        <v>762</v>
      </c>
      <c r="H398" s="267" t="s">
        <v>1175</v>
      </c>
    </row>
    <row r="399" spans="1:8">
      <c r="A399" s="90">
        <v>714</v>
      </c>
      <c r="B399" s="92" t="s">
        <v>308</v>
      </c>
      <c r="C399" s="212" t="s">
        <v>1129</v>
      </c>
      <c r="D399" s="336">
        <v>10555</v>
      </c>
      <c r="E399" s="343">
        <v>11506</v>
      </c>
      <c r="F399" s="215"/>
      <c r="G399" s="43" t="s">
        <v>763</v>
      </c>
      <c r="H399" s="267" t="s">
        <v>1175</v>
      </c>
    </row>
    <row r="400" spans="1:8">
      <c r="A400" s="90">
        <v>715</v>
      </c>
      <c r="B400" s="92" t="s">
        <v>308</v>
      </c>
      <c r="C400" s="212" t="s">
        <v>309</v>
      </c>
      <c r="D400" s="336">
        <v>11787</v>
      </c>
      <c r="E400" s="342">
        <v>10869</v>
      </c>
      <c r="F400" s="215"/>
      <c r="G400" s="43" t="s">
        <v>786</v>
      </c>
      <c r="H400" s="266" t="s">
        <v>1174</v>
      </c>
    </row>
    <row r="401" spans="1:8">
      <c r="A401" s="90">
        <v>716</v>
      </c>
      <c r="B401" s="92" t="s">
        <v>246</v>
      </c>
      <c r="C401" s="212" t="s">
        <v>265</v>
      </c>
      <c r="D401" s="336">
        <v>13194</v>
      </c>
      <c r="E401" s="343">
        <v>14883</v>
      </c>
      <c r="F401" s="215"/>
      <c r="G401" s="43" t="s">
        <v>764</v>
      </c>
      <c r="H401" s="267" t="s">
        <v>1181</v>
      </c>
    </row>
    <row r="402" spans="1:8">
      <c r="A402" s="90">
        <v>717</v>
      </c>
      <c r="B402" s="92" t="s">
        <v>3</v>
      </c>
      <c r="C402" s="212" t="s">
        <v>10</v>
      </c>
      <c r="D402" s="336">
        <v>11904</v>
      </c>
      <c r="E402" s="343">
        <v>13931</v>
      </c>
      <c r="F402" s="215"/>
      <c r="G402" s="43" t="s">
        <v>765</v>
      </c>
      <c r="H402" s="267" t="s">
        <v>1181</v>
      </c>
    </row>
    <row r="403" spans="1:8">
      <c r="A403" s="90">
        <v>718</v>
      </c>
      <c r="B403" s="92" t="s">
        <v>246</v>
      </c>
      <c r="C403" s="212" t="s">
        <v>1130</v>
      </c>
      <c r="D403" s="336">
        <v>10925</v>
      </c>
      <c r="E403" s="347">
        <v>13401</v>
      </c>
      <c r="F403" s="215"/>
      <c r="G403" s="43" t="s">
        <v>766</v>
      </c>
      <c r="H403" s="270" t="s">
        <v>1181</v>
      </c>
    </row>
    <row r="404" spans="1:8">
      <c r="A404" s="90">
        <v>719</v>
      </c>
      <c r="B404" s="92" t="s">
        <v>3</v>
      </c>
      <c r="C404" s="212" t="s">
        <v>1131</v>
      </c>
      <c r="D404" s="336">
        <v>16524</v>
      </c>
      <c r="E404" s="342">
        <v>15987</v>
      </c>
      <c r="F404" s="215"/>
      <c r="G404" s="43" t="s">
        <v>767</v>
      </c>
      <c r="H404" s="266" t="s">
        <v>1179</v>
      </c>
    </row>
    <row r="405" spans="1:8">
      <c r="A405" s="90">
        <v>720</v>
      </c>
      <c r="B405" s="92" t="s">
        <v>3</v>
      </c>
      <c r="C405" s="212" t="s">
        <v>1132</v>
      </c>
      <c r="D405" s="336">
        <v>10603</v>
      </c>
      <c r="E405" s="343">
        <v>11428</v>
      </c>
      <c r="F405" s="215"/>
      <c r="G405" s="43" t="s">
        <v>768</v>
      </c>
      <c r="H405" s="267" t="s">
        <v>1175</v>
      </c>
    </row>
    <row r="406" spans="1:8">
      <c r="A406" s="90">
        <v>721</v>
      </c>
      <c r="B406" s="92" t="s">
        <v>277</v>
      </c>
      <c r="C406" s="212" t="s">
        <v>1133</v>
      </c>
      <c r="D406" s="336">
        <v>2168</v>
      </c>
      <c r="E406" s="343">
        <v>4794</v>
      </c>
      <c r="F406" s="215"/>
      <c r="G406" s="43" t="s">
        <v>769</v>
      </c>
      <c r="H406" s="267" t="s">
        <v>1180</v>
      </c>
    </row>
    <row r="407" spans="1:8">
      <c r="A407" s="90">
        <v>722</v>
      </c>
      <c r="B407" s="92" t="s">
        <v>317</v>
      </c>
      <c r="C407" s="212" t="s">
        <v>1134</v>
      </c>
      <c r="D407" s="336">
        <v>5802</v>
      </c>
      <c r="E407" s="343">
        <v>8889</v>
      </c>
      <c r="F407" s="215"/>
      <c r="G407" s="43" t="s">
        <v>770</v>
      </c>
      <c r="H407" s="267" t="s">
        <v>1175</v>
      </c>
    </row>
    <row r="408" spans="1:8">
      <c r="A408" s="90">
        <v>723</v>
      </c>
      <c r="B408" s="92" t="s">
        <v>288</v>
      </c>
      <c r="C408" s="212" t="s">
        <v>1135</v>
      </c>
      <c r="D408" s="336">
        <v>9823</v>
      </c>
      <c r="E408" s="343">
        <v>9862</v>
      </c>
      <c r="F408" s="215"/>
      <c r="G408" s="43" t="s">
        <v>771</v>
      </c>
      <c r="H408" s="267" t="s">
        <v>1175</v>
      </c>
    </row>
    <row r="409" spans="1:8">
      <c r="A409" s="90">
        <v>724</v>
      </c>
      <c r="B409" s="92" t="s">
        <v>267</v>
      </c>
      <c r="C409" s="212" t="s">
        <v>1136</v>
      </c>
      <c r="D409" s="336">
        <v>9417</v>
      </c>
      <c r="E409" s="343">
        <v>9522</v>
      </c>
      <c r="F409" s="215"/>
      <c r="G409" s="43" t="s">
        <v>772</v>
      </c>
      <c r="H409" s="267" t="s">
        <v>1175</v>
      </c>
    </row>
    <row r="410" spans="1:8">
      <c r="A410" s="90">
        <v>725</v>
      </c>
      <c r="B410" s="92" t="s">
        <v>303</v>
      </c>
      <c r="C410" s="212" t="s">
        <v>1137</v>
      </c>
      <c r="D410" s="336">
        <v>10210</v>
      </c>
      <c r="E410" s="343">
        <v>10230</v>
      </c>
      <c r="F410" s="215"/>
      <c r="G410" s="43" t="s">
        <v>773</v>
      </c>
      <c r="H410" s="267" t="s">
        <v>1175</v>
      </c>
    </row>
    <row r="411" spans="1:8">
      <c r="A411" s="90">
        <v>727</v>
      </c>
      <c r="B411" s="92" t="s">
        <v>299</v>
      </c>
      <c r="C411" s="212" t="s">
        <v>1138</v>
      </c>
      <c r="D411" s="336">
        <v>10810</v>
      </c>
      <c r="E411" s="343">
        <v>10361</v>
      </c>
      <c r="F411" s="215"/>
      <c r="G411" s="43" t="s">
        <v>774</v>
      </c>
      <c r="H411" s="267" t="s">
        <v>1175</v>
      </c>
    </row>
    <row r="412" spans="1:8">
      <c r="A412" s="90">
        <v>730</v>
      </c>
      <c r="B412" s="92" t="s">
        <v>277</v>
      </c>
      <c r="C412" s="212" t="s">
        <v>1139</v>
      </c>
      <c r="D412" s="336">
        <v>6056</v>
      </c>
      <c r="E412" s="344">
        <v>11208</v>
      </c>
      <c r="F412" s="215"/>
      <c r="G412" s="43" t="s">
        <v>830</v>
      </c>
      <c r="H412" s="268" t="s">
        <v>1177</v>
      </c>
    </row>
    <row r="413" spans="1:8">
      <c r="A413" s="90">
        <v>731</v>
      </c>
      <c r="B413" s="92" t="s">
        <v>312</v>
      </c>
      <c r="C413" s="212" t="s">
        <v>314</v>
      </c>
      <c r="D413" s="336">
        <v>9619</v>
      </c>
      <c r="E413" s="342">
        <v>8310</v>
      </c>
      <c r="F413" s="215"/>
      <c r="G413" s="43" t="s">
        <v>831</v>
      </c>
      <c r="H413" s="266" t="s">
        <v>1174</v>
      </c>
    </row>
    <row r="414" spans="1:8">
      <c r="A414" s="90">
        <v>734</v>
      </c>
      <c r="B414" s="92" t="s">
        <v>277</v>
      </c>
      <c r="C414" s="212" t="s">
        <v>278</v>
      </c>
      <c r="D414" s="336">
        <v>6976</v>
      </c>
      <c r="E414" s="342">
        <v>5830</v>
      </c>
      <c r="F414" s="215"/>
      <c r="G414" s="43" t="s">
        <v>775</v>
      </c>
      <c r="H414" s="266" t="s">
        <v>1174</v>
      </c>
    </row>
    <row r="415" spans="1:8">
      <c r="A415" s="90">
        <v>735</v>
      </c>
      <c r="B415" s="92" t="s">
        <v>277</v>
      </c>
      <c r="C415" s="212" t="s">
        <v>1140</v>
      </c>
      <c r="D415" s="336">
        <v>8076</v>
      </c>
      <c r="E415" s="343">
        <v>8513</v>
      </c>
      <c r="F415" s="215"/>
      <c r="G415" s="43" t="s">
        <v>776</v>
      </c>
      <c r="H415" s="267" t="s">
        <v>1175</v>
      </c>
    </row>
    <row r="416" spans="1:8">
      <c r="A416" s="90">
        <v>736</v>
      </c>
      <c r="B416" s="92" t="s">
        <v>271</v>
      </c>
      <c r="C416" s="212" t="s">
        <v>1141</v>
      </c>
      <c r="D416" s="336">
        <v>9227</v>
      </c>
      <c r="E416" s="343">
        <v>8890</v>
      </c>
      <c r="F416" s="215"/>
      <c r="G416" s="43" t="s">
        <v>777</v>
      </c>
      <c r="H416" s="267" t="s">
        <v>1175</v>
      </c>
    </row>
    <row r="417" spans="1:8">
      <c r="A417" s="90">
        <v>737</v>
      </c>
      <c r="B417" s="92" t="s">
        <v>317</v>
      </c>
      <c r="C417" s="212" t="s">
        <v>1142</v>
      </c>
      <c r="D417" s="336">
        <v>8018</v>
      </c>
      <c r="E417" s="343">
        <v>9151</v>
      </c>
      <c r="F417" s="215"/>
      <c r="G417" s="43" t="s">
        <v>832</v>
      </c>
      <c r="H417" s="267" t="s">
        <v>1180</v>
      </c>
    </row>
    <row r="418" spans="1:8">
      <c r="A418" s="90">
        <v>739</v>
      </c>
      <c r="B418" s="92" t="s">
        <v>288</v>
      </c>
      <c r="C418" s="212" t="s">
        <v>293</v>
      </c>
      <c r="D418" s="336">
        <v>8849</v>
      </c>
      <c r="E418" s="347">
        <v>12591</v>
      </c>
      <c r="F418" s="215"/>
      <c r="G418" s="43" t="s">
        <v>778</v>
      </c>
      <c r="H418" s="270" t="s">
        <v>1181</v>
      </c>
    </row>
    <row r="419" spans="1:8">
      <c r="A419" s="90">
        <v>740</v>
      </c>
      <c r="B419" s="92" t="s">
        <v>317</v>
      </c>
      <c r="C419" s="212" t="s">
        <v>318</v>
      </c>
      <c r="D419" s="336">
        <v>8673</v>
      </c>
      <c r="E419" s="348">
        <v>7645</v>
      </c>
      <c r="F419" s="215"/>
      <c r="G419" s="43" t="s">
        <v>787</v>
      </c>
      <c r="H419" s="271" t="s">
        <v>1174</v>
      </c>
    </row>
    <row r="420" spans="1:8">
      <c r="A420" s="90">
        <v>741</v>
      </c>
      <c r="B420" s="92" t="s">
        <v>295</v>
      </c>
      <c r="C420" s="212" t="s">
        <v>1143</v>
      </c>
      <c r="D420" s="336">
        <v>5904</v>
      </c>
      <c r="E420" s="344">
        <v>11034</v>
      </c>
      <c r="F420" s="215"/>
      <c r="G420" s="43" t="s">
        <v>779</v>
      </c>
      <c r="H420" s="268" t="s">
        <v>1177</v>
      </c>
    </row>
    <row r="421" spans="1:8">
      <c r="A421" s="90">
        <v>742</v>
      </c>
      <c r="B421" s="218" t="s">
        <v>271</v>
      </c>
      <c r="C421" s="220" t="s">
        <v>966</v>
      </c>
      <c r="D421" s="339"/>
      <c r="E421" s="348">
        <v>13368</v>
      </c>
      <c r="F421" s="219"/>
      <c r="G421" s="43" t="s">
        <v>977</v>
      </c>
      <c r="H421" s="271" t="s">
        <v>1179</v>
      </c>
    </row>
    <row r="422" spans="1:8">
      <c r="A422" s="90">
        <v>744</v>
      </c>
      <c r="B422" s="92" t="s">
        <v>267</v>
      </c>
      <c r="C422" s="212" t="s">
        <v>270</v>
      </c>
      <c r="D422" s="336">
        <v>11987</v>
      </c>
      <c r="E422" s="342">
        <v>12271</v>
      </c>
      <c r="F422" s="215"/>
      <c r="G422" s="43" t="s">
        <v>788</v>
      </c>
      <c r="H422" s="266" t="s">
        <v>1179</v>
      </c>
    </row>
    <row r="423" spans="1:8">
      <c r="A423" s="90">
        <v>747</v>
      </c>
      <c r="B423" s="92" t="s">
        <v>288</v>
      </c>
      <c r="C423" s="212" t="s">
        <v>1144</v>
      </c>
      <c r="D423" s="336">
        <v>14551</v>
      </c>
      <c r="E423" s="342">
        <v>14532</v>
      </c>
      <c r="F423" s="215"/>
      <c r="G423" s="43" t="s">
        <v>437</v>
      </c>
      <c r="H423" s="266" t="s">
        <v>1179</v>
      </c>
    </row>
    <row r="424" spans="1:8">
      <c r="A424" s="90">
        <v>748</v>
      </c>
      <c r="B424" s="92" t="s">
        <v>295</v>
      </c>
      <c r="C424" s="212" t="s">
        <v>1145</v>
      </c>
      <c r="D424" s="336">
        <v>8467</v>
      </c>
      <c r="E424" s="344">
        <v>5575</v>
      </c>
      <c r="F424" s="215">
        <v>1</v>
      </c>
      <c r="G424" s="43" t="s">
        <v>789</v>
      </c>
      <c r="H424" s="268" t="s">
        <v>1185</v>
      </c>
    </row>
    <row r="425" spans="1:8">
      <c r="A425" s="90">
        <v>750</v>
      </c>
      <c r="B425" s="218" t="s">
        <v>299</v>
      </c>
      <c r="C425" s="220" t="s">
        <v>964</v>
      </c>
      <c r="D425" s="339"/>
      <c r="E425" s="343">
        <v>5149</v>
      </c>
      <c r="F425" s="219">
        <v>1</v>
      </c>
      <c r="G425" s="43" t="s">
        <v>978</v>
      </c>
      <c r="H425" s="267" t="s">
        <v>1175</v>
      </c>
    </row>
    <row r="426" spans="1:8">
      <c r="A426" s="90">
        <v>751</v>
      </c>
      <c r="B426" s="92" t="s">
        <v>303</v>
      </c>
      <c r="C426" s="212" t="s">
        <v>1146</v>
      </c>
      <c r="D426" s="336">
        <v>8172</v>
      </c>
      <c r="E426" s="342">
        <v>7123</v>
      </c>
      <c r="F426" s="215"/>
      <c r="G426" s="43" t="s">
        <v>438</v>
      </c>
      <c r="H426" s="266" t="s">
        <v>1174</v>
      </c>
    </row>
    <row r="427" spans="1:8">
      <c r="A427" s="90">
        <v>752</v>
      </c>
      <c r="B427" s="92" t="s">
        <v>267</v>
      </c>
      <c r="C427" s="212" t="s">
        <v>1147</v>
      </c>
      <c r="D427" s="336">
        <v>7649</v>
      </c>
      <c r="E427" s="343">
        <v>11690</v>
      </c>
      <c r="F427" s="215"/>
      <c r="G427" s="43" t="s">
        <v>439</v>
      </c>
      <c r="H427" s="267" t="s">
        <v>1181</v>
      </c>
    </row>
    <row r="428" spans="1:8">
      <c r="A428" s="90">
        <v>755</v>
      </c>
      <c r="B428" s="92" t="s">
        <v>317</v>
      </c>
      <c r="C428" s="212" t="s">
        <v>1148</v>
      </c>
      <c r="D428" s="336">
        <v>6584</v>
      </c>
      <c r="E428" s="342">
        <v>5583</v>
      </c>
      <c r="F428" s="215"/>
      <c r="G428" s="43" t="s">
        <v>440</v>
      </c>
      <c r="H428" s="266" t="s">
        <v>1174</v>
      </c>
    </row>
    <row r="429" spans="1:8">
      <c r="A429" s="90">
        <v>756</v>
      </c>
      <c r="B429" s="92" t="s">
        <v>271</v>
      </c>
      <c r="C429" s="212" t="s">
        <v>1149</v>
      </c>
      <c r="D429" s="336">
        <v>6364</v>
      </c>
      <c r="E429" s="342">
        <v>5440</v>
      </c>
      <c r="F429" s="215"/>
      <c r="G429" s="43" t="s">
        <v>441</v>
      </c>
      <c r="H429" s="266" t="s">
        <v>1174</v>
      </c>
    </row>
    <row r="430" spans="1:8">
      <c r="A430" s="90">
        <v>757</v>
      </c>
      <c r="B430" s="92" t="s">
        <v>282</v>
      </c>
      <c r="C430" s="212" t="s">
        <v>287</v>
      </c>
      <c r="D430" s="336">
        <v>10908</v>
      </c>
      <c r="E430" s="343">
        <v>10448</v>
      </c>
      <c r="F430" s="215"/>
      <c r="G430" s="43" t="s">
        <v>442</v>
      </c>
      <c r="H430" s="267" t="s">
        <v>1181</v>
      </c>
    </row>
    <row r="431" spans="1:8">
      <c r="A431" s="90">
        <v>758</v>
      </c>
      <c r="B431" s="92" t="s">
        <v>303</v>
      </c>
      <c r="C431" s="212" t="s">
        <v>1150</v>
      </c>
      <c r="D431" s="336">
        <v>11460</v>
      </c>
      <c r="E431" s="343">
        <v>11298</v>
      </c>
      <c r="F431" s="215"/>
      <c r="G431" s="43" t="s">
        <v>443</v>
      </c>
      <c r="H431" s="267" t="s">
        <v>1181</v>
      </c>
    </row>
    <row r="432" spans="1:8">
      <c r="A432" s="90">
        <v>759</v>
      </c>
      <c r="B432" s="92" t="s">
        <v>3</v>
      </c>
      <c r="C432" s="212" t="s">
        <v>1151</v>
      </c>
      <c r="D432" s="336">
        <v>12496</v>
      </c>
      <c r="E432" s="343">
        <v>12499</v>
      </c>
      <c r="F432" s="215"/>
      <c r="G432" s="43" t="s">
        <v>444</v>
      </c>
      <c r="H432" s="267" t="s">
        <v>1181</v>
      </c>
    </row>
    <row r="433" spans="1:8">
      <c r="A433" s="90">
        <v>760</v>
      </c>
      <c r="B433" s="92" t="s">
        <v>312</v>
      </c>
      <c r="C433" s="212" t="s">
        <v>316</v>
      </c>
      <c r="D433" s="336">
        <v>11308</v>
      </c>
      <c r="E433" s="343">
        <v>11108</v>
      </c>
      <c r="F433" s="215"/>
      <c r="G433" s="43" t="s">
        <v>976</v>
      </c>
      <c r="H433" s="267" t="s">
        <v>1181</v>
      </c>
    </row>
    <row r="434" spans="1:8">
      <c r="A434" s="90">
        <v>761</v>
      </c>
      <c r="B434" s="92" t="s">
        <v>288</v>
      </c>
      <c r="C434" s="212" t="s">
        <v>294</v>
      </c>
      <c r="D434" s="336">
        <v>11675</v>
      </c>
      <c r="E434" s="343">
        <v>11496</v>
      </c>
      <c r="F434" s="215"/>
      <c r="G434" s="43" t="s">
        <v>445</v>
      </c>
      <c r="H434" s="267" t="s">
        <v>1181</v>
      </c>
    </row>
    <row r="435" spans="1:8">
      <c r="A435" s="90">
        <v>762</v>
      </c>
      <c r="B435" s="92" t="s">
        <v>277</v>
      </c>
      <c r="C435" s="212" t="s">
        <v>281</v>
      </c>
      <c r="D435" s="336">
        <v>10946</v>
      </c>
      <c r="E435" s="343">
        <v>10319</v>
      </c>
      <c r="F435" s="215"/>
      <c r="G435" s="43" t="s">
        <v>446</v>
      </c>
      <c r="H435" s="267" t="s">
        <v>1181</v>
      </c>
    </row>
    <row r="436" spans="1:8">
      <c r="A436" s="90">
        <v>764</v>
      </c>
      <c r="B436" s="92" t="s">
        <v>295</v>
      </c>
      <c r="C436" s="212" t="s">
        <v>296</v>
      </c>
      <c r="D436" s="336">
        <v>7359</v>
      </c>
      <c r="E436" s="342">
        <v>6266</v>
      </c>
      <c r="F436" s="215"/>
      <c r="G436" s="43" t="s">
        <v>447</v>
      </c>
      <c r="H436" s="266" t="s">
        <v>1174</v>
      </c>
    </row>
    <row r="437" spans="1:8">
      <c r="A437" s="90">
        <v>765</v>
      </c>
      <c r="B437" s="92" t="s">
        <v>271</v>
      </c>
      <c r="C437" s="212" t="s">
        <v>1152</v>
      </c>
      <c r="D437" s="336">
        <v>8028</v>
      </c>
      <c r="E437" s="342">
        <v>7052</v>
      </c>
      <c r="F437" s="215"/>
      <c r="G437" s="43" t="s">
        <v>448</v>
      </c>
      <c r="H437" s="266" t="s">
        <v>1174</v>
      </c>
    </row>
    <row r="438" spans="1:8">
      <c r="A438" s="90">
        <v>766</v>
      </c>
      <c r="B438" s="92" t="s">
        <v>271</v>
      </c>
      <c r="C438" s="212" t="s">
        <v>177</v>
      </c>
      <c r="D438" s="336">
        <v>10567</v>
      </c>
      <c r="E438" s="342">
        <v>9361</v>
      </c>
      <c r="F438" s="215"/>
      <c r="G438" s="43" t="s">
        <v>449</v>
      </c>
      <c r="H438" s="266" t="s">
        <v>1174</v>
      </c>
    </row>
    <row r="439" spans="1:8">
      <c r="A439" s="90">
        <v>767</v>
      </c>
      <c r="B439" s="92" t="s">
        <v>303</v>
      </c>
      <c r="C439" s="212" t="s">
        <v>1153</v>
      </c>
      <c r="D439" s="336">
        <v>7131</v>
      </c>
      <c r="E439" s="343">
        <v>8583</v>
      </c>
      <c r="F439" s="215"/>
      <c r="G439" s="43" t="s">
        <v>450</v>
      </c>
      <c r="H439" s="267" t="s">
        <v>1180</v>
      </c>
    </row>
    <row r="440" spans="1:8">
      <c r="A440" s="90">
        <v>768</v>
      </c>
      <c r="B440" s="92" t="s">
        <v>271</v>
      </c>
      <c r="C440" s="212" t="s">
        <v>1154</v>
      </c>
      <c r="D440" s="336">
        <v>7477</v>
      </c>
      <c r="E440" s="343">
        <v>8939</v>
      </c>
      <c r="F440" s="215"/>
      <c r="G440" s="43" t="s">
        <v>790</v>
      </c>
      <c r="H440" s="267" t="s">
        <v>1180</v>
      </c>
    </row>
    <row r="441" spans="1:8">
      <c r="A441" s="90">
        <v>769</v>
      </c>
      <c r="B441" s="92" t="s">
        <v>288</v>
      </c>
      <c r="C441" s="212" t="s">
        <v>1155</v>
      </c>
      <c r="D441" s="336">
        <v>4669</v>
      </c>
      <c r="E441" s="343">
        <v>7625</v>
      </c>
      <c r="F441" s="215"/>
      <c r="G441" s="43" t="s">
        <v>451</v>
      </c>
      <c r="H441" s="267" t="s">
        <v>1180</v>
      </c>
    </row>
    <row r="442" spans="1:8">
      <c r="A442" s="90">
        <v>770</v>
      </c>
      <c r="B442" s="92" t="s">
        <v>277</v>
      </c>
      <c r="C442" s="212" t="s">
        <v>1156</v>
      </c>
      <c r="D442" s="336">
        <v>4794</v>
      </c>
      <c r="E442" s="342">
        <v>4227</v>
      </c>
      <c r="F442" s="215">
        <v>9</v>
      </c>
      <c r="G442" s="43" t="s">
        <v>452</v>
      </c>
      <c r="H442" s="266" t="s">
        <v>1174</v>
      </c>
    </row>
    <row r="443" spans="1:8">
      <c r="A443" s="90">
        <v>771</v>
      </c>
      <c r="B443" s="92" t="s">
        <v>295</v>
      </c>
      <c r="C443" s="212" t="s">
        <v>297</v>
      </c>
      <c r="D443" s="336">
        <v>3442</v>
      </c>
      <c r="E443" s="342">
        <v>2956</v>
      </c>
      <c r="F443" s="215">
        <v>9</v>
      </c>
      <c r="G443" s="43" t="s">
        <v>447</v>
      </c>
      <c r="H443" s="266" t="s">
        <v>1174</v>
      </c>
    </row>
    <row r="444" spans="1:8">
      <c r="A444" s="90">
        <v>772</v>
      </c>
      <c r="B444" s="92" t="s">
        <v>303</v>
      </c>
      <c r="C444" s="212" t="s">
        <v>1157</v>
      </c>
      <c r="D444" s="336">
        <v>9829</v>
      </c>
      <c r="E444" s="342">
        <v>8526</v>
      </c>
      <c r="F444" s="215"/>
      <c r="G444" s="43" t="s">
        <v>453</v>
      </c>
      <c r="H444" s="266" t="s">
        <v>1174</v>
      </c>
    </row>
    <row r="445" spans="1:8">
      <c r="A445" s="90">
        <v>773</v>
      </c>
      <c r="B445" s="92" t="s">
        <v>277</v>
      </c>
      <c r="C445" s="212" t="s">
        <v>1158</v>
      </c>
      <c r="D445" s="336">
        <v>7633</v>
      </c>
      <c r="E445" s="342">
        <v>6713</v>
      </c>
      <c r="F445" s="215"/>
      <c r="G445" s="43" t="s">
        <v>454</v>
      </c>
      <c r="H445" s="266" t="s">
        <v>1174</v>
      </c>
    </row>
    <row r="446" spans="1:8">
      <c r="A446" s="90">
        <v>774</v>
      </c>
      <c r="B446" s="92" t="s">
        <v>271</v>
      </c>
      <c r="C446" s="212" t="s">
        <v>1159</v>
      </c>
      <c r="D446" s="336">
        <v>8714</v>
      </c>
      <c r="E446" s="342">
        <v>7455</v>
      </c>
      <c r="F446" s="215"/>
      <c r="G446" s="43" t="s">
        <v>455</v>
      </c>
      <c r="H446" s="266" t="s">
        <v>1174</v>
      </c>
    </row>
    <row r="447" spans="1:8">
      <c r="A447" s="90">
        <v>775</v>
      </c>
      <c r="B447" s="92" t="s">
        <v>282</v>
      </c>
      <c r="C447" s="212" t="s">
        <v>1160</v>
      </c>
      <c r="D447" s="336">
        <v>7726</v>
      </c>
      <c r="E447" s="342">
        <v>6829</v>
      </c>
      <c r="F447" s="215"/>
      <c r="G447" s="43" t="s">
        <v>456</v>
      </c>
      <c r="H447" s="266" t="s">
        <v>1174</v>
      </c>
    </row>
    <row r="448" spans="1:8">
      <c r="A448" s="90">
        <v>776</v>
      </c>
      <c r="B448" s="92" t="s">
        <v>23</v>
      </c>
      <c r="C448" s="212" t="s">
        <v>24</v>
      </c>
      <c r="D448" s="336">
        <v>7160</v>
      </c>
      <c r="E448" s="343">
        <v>9162</v>
      </c>
      <c r="F448" s="215"/>
      <c r="G448" s="43" t="s">
        <v>833</v>
      </c>
      <c r="H448" s="267" t="s">
        <v>1180</v>
      </c>
    </row>
    <row r="449" spans="1:8">
      <c r="A449" s="90">
        <v>777</v>
      </c>
      <c r="B449" s="92" t="s">
        <v>3</v>
      </c>
      <c r="C449" s="212" t="s">
        <v>1161</v>
      </c>
      <c r="D449" s="336">
        <v>11541</v>
      </c>
      <c r="E449" s="342">
        <v>10461</v>
      </c>
      <c r="F449" s="215"/>
      <c r="G449" s="43" t="s">
        <v>457</v>
      </c>
      <c r="H449" s="266" t="s">
        <v>1174</v>
      </c>
    </row>
    <row r="450" spans="1:8">
      <c r="A450" s="90">
        <v>778</v>
      </c>
      <c r="B450" s="92" t="s">
        <v>123</v>
      </c>
      <c r="C450" s="212" t="s">
        <v>124</v>
      </c>
      <c r="D450" s="336">
        <v>11008</v>
      </c>
      <c r="E450" s="343">
        <v>11585</v>
      </c>
      <c r="F450" s="215"/>
      <c r="G450" s="43" t="s">
        <v>458</v>
      </c>
      <c r="H450" s="267" t="s">
        <v>1180</v>
      </c>
    </row>
    <row r="451" spans="1:8">
      <c r="A451" s="90">
        <v>779</v>
      </c>
      <c r="B451" s="92" t="s">
        <v>144</v>
      </c>
      <c r="C451" s="212" t="s">
        <v>145</v>
      </c>
      <c r="D451" s="336">
        <v>13802</v>
      </c>
      <c r="E451" s="343">
        <v>14445</v>
      </c>
      <c r="F451" s="215">
        <v>1</v>
      </c>
      <c r="G451" s="43" t="s">
        <v>459</v>
      </c>
      <c r="H451" s="267" t="s">
        <v>1180</v>
      </c>
    </row>
    <row r="452" spans="1:8">
      <c r="A452" s="90">
        <v>780</v>
      </c>
      <c r="B452" s="92" t="s">
        <v>26</v>
      </c>
      <c r="C452" s="212" t="s">
        <v>1162</v>
      </c>
      <c r="D452" s="336">
        <v>10962</v>
      </c>
      <c r="E452" s="344">
        <v>11290</v>
      </c>
      <c r="F452" s="215"/>
      <c r="G452" s="43" t="s">
        <v>460</v>
      </c>
      <c r="H452" s="268" t="s">
        <v>1176</v>
      </c>
    </row>
    <row r="453" spans="1:8">
      <c r="A453" s="90">
        <v>801</v>
      </c>
      <c r="B453" s="92" t="s">
        <v>230</v>
      </c>
      <c r="C453" s="212" t="s">
        <v>231</v>
      </c>
      <c r="D453" s="336">
        <v>16095</v>
      </c>
      <c r="E453" s="343">
        <v>16001</v>
      </c>
      <c r="F453" s="215">
        <v>12</v>
      </c>
      <c r="G453" s="43" t="s">
        <v>853</v>
      </c>
      <c r="H453" s="267" t="s">
        <v>1180</v>
      </c>
    </row>
    <row r="454" spans="1:8">
      <c r="A454" s="90">
        <v>806</v>
      </c>
      <c r="B454" s="92" t="s">
        <v>230</v>
      </c>
      <c r="C454" s="212" t="s">
        <v>232</v>
      </c>
      <c r="D454" s="336">
        <v>17642</v>
      </c>
      <c r="E454" s="343">
        <v>17411</v>
      </c>
      <c r="F454" s="215">
        <v>12</v>
      </c>
      <c r="G454" s="43" t="s">
        <v>853</v>
      </c>
      <c r="H454" s="267" t="s">
        <v>1180</v>
      </c>
    </row>
    <row r="455" spans="1:8">
      <c r="A455" s="90">
        <v>811</v>
      </c>
      <c r="B455" s="92" t="s">
        <v>243</v>
      </c>
      <c r="C455" s="212" t="s">
        <v>244</v>
      </c>
      <c r="D455" s="336">
        <v>17662</v>
      </c>
      <c r="E455" s="343">
        <v>17262</v>
      </c>
      <c r="F455" s="215">
        <v>12</v>
      </c>
      <c r="G455" s="43" t="s">
        <v>780</v>
      </c>
      <c r="H455" s="267" t="s">
        <v>1180</v>
      </c>
    </row>
    <row r="456" spans="1:8">
      <c r="A456" s="90">
        <v>816</v>
      </c>
      <c r="B456" s="92" t="s">
        <v>243</v>
      </c>
      <c r="C456" s="212" t="s">
        <v>245</v>
      </c>
      <c r="D456" s="336">
        <v>17838</v>
      </c>
      <c r="E456" s="343">
        <v>17723</v>
      </c>
      <c r="F456" s="215">
        <v>12</v>
      </c>
      <c r="G456" s="43" t="s">
        <v>780</v>
      </c>
      <c r="H456" s="267" t="s">
        <v>1180</v>
      </c>
    </row>
    <row r="457" spans="1:8">
      <c r="A457" s="90">
        <v>817</v>
      </c>
      <c r="B457" s="92" t="s">
        <v>0</v>
      </c>
      <c r="C457" s="212" t="s">
        <v>2</v>
      </c>
      <c r="D457" s="336">
        <v>11036</v>
      </c>
      <c r="E457" s="343">
        <v>10549</v>
      </c>
      <c r="F457" s="215">
        <v>12</v>
      </c>
      <c r="G457" s="43" t="s">
        <v>791</v>
      </c>
      <c r="H457" s="267" t="s">
        <v>1175</v>
      </c>
    </row>
    <row r="458" spans="1:8">
      <c r="A458" s="90">
        <v>818</v>
      </c>
      <c r="B458" s="92" t="s">
        <v>0</v>
      </c>
      <c r="C458" s="212" t="s">
        <v>1</v>
      </c>
      <c r="D458" s="336">
        <v>9524</v>
      </c>
      <c r="E458" s="343">
        <v>8889</v>
      </c>
      <c r="F458" s="215">
        <v>12</v>
      </c>
      <c r="G458" s="43" t="s">
        <v>791</v>
      </c>
      <c r="H458" s="267" t="s">
        <v>1175</v>
      </c>
    </row>
    <row r="459" spans="1:8">
      <c r="A459" s="90">
        <v>821</v>
      </c>
      <c r="B459" s="92" t="s">
        <v>235</v>
      </c>
      <c r="C459" s="212" t="s">
        <v>236</v>
      </c>
      <c r="D459" s="336">
        <v>17786</v>
      </c>
      <c r="E459" s="343">
        <v>17127</v>
      </c>
      <c r="F459" s="215">
        <v>12</v>
      </c>
      <c r="G459" s="43" t="s">
        <v>781</v>
      </c>
      <c r="H459" s="267" t="s">
        <v>1180</v>
      </c>
    </row>
    <row r="460" spans="1:8">
      <c r="A460" s="90">
        <v>826</v>
      </c>
      <c r="B460" s="92" t="s">
        <v>235</v>
      </c>
      <c r="C460" s="212" t="s">
        <v>237</v>
      </c>
      <c r="D460" s="336">
        <v>18625</v>
      </c>
      <c r="E460" s="343">
        <v>18948</v>
      </c>
      <c r="F460" s="215">
        <v>12</v>
      </c>
      <c r="G460" s="43" t="s">
        <v>781</v>
      </c>
      <c r="H460" s="267" t="s">
        <v>1180</v>
      </c>
    </row>
    <row r="461" spans="1:8">
      <c r="A461" s="90">
        <v>831</v>
      </c>
      <c r="B461" s="92" t="s">
        <v>222</v>
      </c>
      <c r="C461" s="212" t="s">
        <v>223</v>
      </c>
      <c r="D461" s="336">
        <v>19088</v>
      </c>
      <c r="E461" s="342">
        <v>19141</v>
      </c>
      <c r="F461" s="215">
        <v>12</v>
      </c>
      <c r="G461" s="43" t="s">
        <v>854</v>
      </c>
      <c r="H461" s="266" t="s">
        <v>1179</v>
      </c>
    </row>
    <row r="462" spans="1:8">
      <c r="A462" s="90">
        <v>836</v>
      </c>
      <c r="B462" s="92" t="s">
        <v>222</v>
      </c>
      <c r="C462" s="212" t="s">
        <v>225</v>
      </c>
      <c r="D462" s="336">
        <v>18992</v>
      </c>
      <c r="E462" s="342">
        <v>18968</v>
      </c>
      <c r="F462" s="215">
        <v>12</v>
      </c>
      <c r="G462" s="43" t="s">
        <v>854</v>
      </c>
      <c r="H462" s="266" t="s">
        <v>1179</v>
      </c>
    </row>
    <row r="463" spans="1:8">
      <c r="A463" s="90">
        <v>841</v>
      </c>
      <c r="B463" s="92" t="s">
        <v>222</v>
      </c>
      <c r="C463" s="212" t="s">
        <v>224</v>
      </c>
      <c r="D463" s="336">
        <v>18827</v>
      </c>
      <c r="E463" s="342">
        <v>18816</v>
      </c>
      <c r="F463" s="215">
        <v>12</v>
      </c>
      <c r="G463" s="43" t="s">
        <v>854</v>
      </c>
      <c r="H463" s="266" t="s">
        <v>1179</v>
      </c>
    </row>
    <row r="464" spans="1:8">
      <c r="A464" s="90">
        <v>846</v>
      </c>
      <c r="B464" s="92" t="s">
        <v>222</v>
      </c>
      <c r="C464" s="212" t="s">
        <v>228</v>
      </c>
      <c r="D464" s="336">
        <v>18913</v>
      </c>
      <c r="E464" s="342">
        <v>18828</v>
      </c>
      <c r="F464" s="215">
        <v>12</v>
      </c>
      <c r="G464" s="43" t="s">
        <v>854</v>
      </c>
      <c r="H464" s="266" t="s">
        <v>1179</v>
      </c>
    </row>
    <row r="465" spans="1:8">
      <c r="A465" s="90">
        <v>851</v>
      </c>
      <c r="B465" s="92" t="s">
        <v>233</v>
      </c>
      <c r="C465" s="212" t="s">
        <v>234</v>
      </c>
      <c r="D465" s="336">
        <v>18355</v>
      </c>
      <c r="E465" s="342">
        <v>18293</v>
      </c>
      <c r="F465" s="215">
        <v>12</v>
      </c>
      <c r="G465" s="43" t="s">
        <v>834</v>
      </c>
      <c r="H465" s="266" t="s">
        <v>1179</v>
      </c>
    </row>
    <row r="466" spans="1:8">
      <c r="A466" s="90">
        <v>862</v>
      </c>
      <c r="B466" s="92" t="s">
        <v>240</v>
      </c>
      <c r="C466" s="212" t="s">
        <v>241</v>
      </c>
      <c r="D466" s="336">
        <v>14532</v>
      </c>
      <c r="E466" s="343">
        <v>14562</v>
      </c>
      <c r="F466" s="215">
        <v>12</v>
      </c>
      <c r="G466" s="43" t="s">
        <v>782</v>
      </c>
      <c r="H466" s="267" t="s">
        <v>1180</v>
      </c>
    </row>
    <row r="467" spans="1:8">
      <c r="A467" s="90">
        <v>863</v>
      </c>
      <c r="B467" s="92" t="s">
        <v>240</v>
      </c>
      <c r="C467" s="212" t="s">
        <v>242</v>
      </c>
      <c r="D467" s="336">
        <v>15678</v>
      </c>
      <c r="E467" s="343">
        <v>15345</v>
      </c>
      <c r="F467" s="215">
        <v>12</v>
      </c>
      <c r="G467" s="43" t="s">
        <v>782</v>
      </c>
      <c r="H467" s="267" t="s">
        <v>1180</v>
      </c>
    </row>
    <row r="468" spans="1:8">
      <c r="A468" s="90">
        <v>864</v>
      </c>
      <c r="B468" s="92" t="s">
        <v>238</v>
      </c>
      <c r="C468" s="212" t="s">
        <v>239</v>
      </c>
      <c r="D468" s="336">
        <v>14790</v>
      </c>
      <c r="E468" s="343">
        <v>14802</v>
      </c>
      <c r="F468" s="215">
        <v>12</v>
      </c>
      <c r="G468" s="43" t="s">
        <v>783</v>
      </c>
      <c r="H468" s="267" t="s">
        <v>1180</v>
      </c>
    </row>
    <row r="469" spans="1:8">
      <c r="A469" s="90">
        <v>866</v>
      </c>
      <c r="B469" s="92" t="s">
        <v>222</v>
      </c>
      <c r="C469" s="212" t="s">
        <v>227</v>
      </c>
      <c r="D469" s="336">
        <v>19146</v>
      </c>
      <c r="E469" s="344">
        <v>18785</v>
      </c>
      <c r="F469" s="215">
        <v>12</v>
      </c>
      <c r="G469" s="43" t="s">
        <v>854</v>
      </c>
      <c r="H469" s="268" t="s">
        <v>1176</v>
      </c>
    </row>
    <row r="470" spans="1:8">
      <c r="A470" s="90">
        <v>867</v>
      </c>
      <c r="B470" s="92" t="s">
        <v>222</v>
      </c>
      <c r="C470" s="212" t="s">
        <v>226</v>
      </c>
      <c r="D470" s="336">
        <v>18326</v>
      </c>
      <c r="E470" s="342">
        <v>17568</v>
      </c>
      <c r="F470" s="215">
        <v>12</v>
      </c>
      <c r="G470" s="43" t="s">
        <v>854</v>
      </c>
      <c r="H470" s="266" t="s">
        <v>1174</v>
      </c>
    </row>
    <row r="471" spans="1:8">
      <c r="A471" s="90">
        <v>869</v>
      </c>
      <c r="B471" s="92" t="s">
        <v>56</v>
      </c>
      <c r="C471" s="212" t="s">
        <v>1163</v>
      </c>
      <c r="D471" s="336">
        <v>17896</v>
      </c>
      <c r="E471" s="344">
        <v>18113</v>
      </c>
      <c r="F471" s="215">
        <v>12</v>
      </c>
      <c r="G471" s="43" t="s">
        <v>784</v>
      </c>
      <c r="H471" s="268" t="s">
        <v>1183</v>
      </c>
    </row>
    <row r="472" spans="1:8">
      <c r="A472" s="90">
        <v>870</v>
      </c>
      <c r="B472" s="92" t="s">
        <v>56</v>
      </c>
      <c r="C472" s="212" t="s">
        <v>1164</v>
      </c>
      <c r="D472" s="336">
        <v>16388</v>
      </c>
      <c r="E472" s="344">
        <v>16301</v>
      </c>
      <c r="F472" s="215">
        <v>12</v>
      </c>
      <c r="G472" s="43" t="s">
        <v>785</v>
      </c>
      <c r="H472" s="268" t="s">
        <v>1183</v>
      </c>
    </row>
    <row r="473" spans="1:8">
      <c r="A473" s="90">
        <v>875</v>
      </c>
      <c r="B473" s="92" t="s">
        <v>222</v>
      </c>
      <c r="C473" s="212" t="s">
        <v>229</v>
      </c>
      <c r="D473" s="336">
        <v>19043</v>
      </c>
      <c r="E473" s="344">
        <v>19063</v>
      </c>
      <c r="F473" s="215">
        <v>12</v>
      </c>
      <c r="G473" s="43" t="s">
        <v>854</v>
      </c>
      <c r="H473" s="268" t="s">
        <v>1176</v>
      </c>
    </row>
    <row r="474" spans="1:8">
      <c r="A474" s="90">
        <v>876</v>
      </c>
      <c r="B474" s="92" t="s">
        <v>221</v>
      </c>
      <c r="C474" s="212" t="s">
        <v>1165</v>
      </c>
      <c r="D474" s="336">
        <v>16689</v>
      </c>
      <c r="E474" s="344">
        <v>16838</v>
      </c>
      <c r="F474" s="215">
        <v>13</v>
      </c>
      <c r="G474" s="43" t="s">
        <v>792</v>
      </c>
      <c r="H474" s="268" t="s">
        <v>1183</v>
      </c>
    </row>
    <row r="475" spans="1:8">
      <c r="A475" s="209">
        <v>877</v>
      </c>
      <c r="B475" s="210" t="s">
        <v>221</v>
      </c>
      <c r="C475" s="213" t="s">
        <v>1166</v>
      </c>
      <c r="D475" s="340">
        <v>17929</v>
      </c>
      <c r="E475" s="344">
        <v>18040</v>
      </c>
      <c r="F475" s="216">
        <v>13</v>
      </c>
      <c r="G475" s="43" t="s">
        <v>792</v>
      </c>
      <c r="H475" s="268" t="s">
        <v>1183</v>
      </c>
    </row>
    <row r="476" spans="1:8">
      <c r="A476" s="223">
        <v>878</v>
      </c>
      <c r="B476" s="218" t="s">
        <v>959</v>
      </c>
      <c r="C476" s="221" t="s">
        <v>1167</v>
      </c>
      <c r="D476" s="339"/>
      <c r="E476" s="343">
        <v>15921</v>
      </c>
      <c r="F476" s="219">
        <v>12</v>
      </c>
      <c r="G476" s="43" t="s">
        <v>960</v>
      </c>
      <c r="H476" s="267" t="s">
        <v>1180</v>
      </c>
    </row>
    <row r="477" spans="1:8">
      <c r="A477" s="223">
        <v>879</v>
      </c>
      <c r="B477" s="218" t="s">
        <v>959</v>
      </c>
      <c r="C477" s="221" t="s">
        <v>1168</v>
      </c>
      <c r="D477" s="339"/>
      <c r="E477" s="343">
        <v>16423</v>
      </c>
      <c r="F477" s="219">
        <v>12</v>
      </c>
      <c r="G477" s="43" t="s">
        <v>960</v>
      </c>
      <c r="H477" s="267" t="s">
        <v>1180</v>
      </c>
    </row>
    <row r="478" spans="1:8" ht="15.75" thickBot="1">
      <c r="A478" s="223">
        <v>880</v>
      </c>
      <c r="B478" s="218" t="s">
        <v>959</v>
      </c>
      <c r="C478" s="221" t="s">
        <v>1169</v>
      </c>
      <c r="D478" s="341"/>
      <c r="E478" s="343">
        <v>16669</v>
      </c>
      <c r="F478" s="222">
        <v>12</v>
      </c>
      <c r="G478" s="43" t="s">
        <v>960</v>
      </c>
      <c r="H478" s="267" t="s">
        <v>1180</v>
      </c>
    </row>
    <row r="479" spans="1:8">
      <c r="H479"/>
    </row>
    <row r="480" spans="1:8">
      <c r="B480" s="129" t="s">
        <v>859</v>
      </c>
      <c r="H480"/>
    </row>
    <row r="481" spans="2:8">
      <c r="B481" s="167" t="s">
        <v>1197</v>
      </c>
      <c r="H481"/>
    </row>
    <row r="482" spans="2:8">
      <c r="H482"/>
    </row>
    <row r="483" spans="2:8">
      <c r="H483"/>
    </row>
    <row r="484" spans="2:8">
      <c r="H484"/>
    </row>
    <row r="485" spans="2:8">
      <c r="H485"/>
    </row>
    <row r="486" spans="2:8">
      <c r="H486"/>
    </row>
    <row r="487" spans="2:8">
      <c r="H487"/>
    </row>
    <row r="488" spans="2:8">
      <c r="H488"/>
    </row>
    <row r="489" spans="2:8">
      <c r="H489"/>
    </row>
    <row r="490" spans="2:8">
      <c r="H490"/>
    </row>
    <row r="491" spans="2:8">
      <c r="H491"/>
    </row>
    <row r="492" spans="2:8">
      <c r="H492"/>
    </row>
    <row r="493" spans="2:8">
      <c r="H493"/>
    </row>
    <row r="494" spans="2:8">
      <c r="H494"/>
    </row>
    <row r="495" spans="2:8">
      <c r="H495"/>
    </row>
    <row r="496" spans="2:8">
      <c r="H496"/>
    </row>
    <row r="497" spans="8:8">
      <c r="H497"/>
    </row>
    <row r="498" spans="8:8">
      <c r="H498"/>
    </row>
    <row r="499" spans="8:8">
      <c r="H499"/>
    </row>
    <row r="500" spans="8:8">
      <c r="H500"/>
    </row>
    <row r="501" spans="8:8">
      <c r="H501"/>
    </row>
    <row r="502" spans="8:8">
      <c r="H502"/>
    </row>
    <row r="503" spans="8:8">
      <c r="H503"/>
    </row>
    <row r="504" spans="8:8">
      <c r="H504"/>
    </row>
    <row r="505" spans="8:8">
      <c r="H505"/>
    </row>
    <row r="506" spans="8:8">
      <c r="H506"/>
    </row>
    <row r="507" spans="8:8">
      <c r="H507"/>
    </row>
    <row r="508" spans="8:8">
      <c r="H508"/>
    </row>
    <row r="509" spans="8:8">
      <c r="H509"/>
    </row>
    <row r="510" spans="8:8">
      <c r="H510"/>
    </row>
    <row r="511" spans="8:8">
      <c r="H511"/>
    </row>
    <row r="512" spans="8:8">
      <c r="H512"/>
    </row>
    <row r="513" spans="8:8">
      <c r="H513"/>
    </row>
    <row r="514" spans="8:8">
      <c r="H514"/>
    </row>
    <row r="515" spans="8:8">
      <c r="H515"/>
    </row>
    <row r="516" spans="8:8">
      <c r="H516"/>
    </row>
    <row r="517" spans="8:8">
      <c r="H517"/>
    </row>
    <row r="518" spans="8:8">
      <c r="H518"/>
    </row>
    <row r="519" spans="8:8">
      <c r="H519"/>
    </row>
    <row r="520" spans="8:8">
      <c r="H520"/>
    </row>
    <row r="521" spans="8:8">
      <c r="H521"/>
    </row>
    <row r="522" spans="8:8">
      <c r="H522"/>
    </row>
    <row r="523" spans="8:8">
      <c r="H523"/>
    </row>
    <row r="524" spans="8:8">
      <c r="H524"/>
    </row>
    <row r="525" spans="8:8">
      <c r="H525"/>
    </row>
    <row r="526" spans="8:8">
      <c r="H526"/>
    </row>
    <row r="527" spans="8:8">
      <c r="H527"/>
    </row>
    <row r="528" spans="8:8">
      <c r="H528"/>
    </row>
    <row r="529" spans="8:8">
      <c r="H529"/>
    </row>
    <row r="530" spans="8:8">
      <c r="H530"/>
    </row>
    <row r="531" spans="8:8">
      <c r="H531"/>
    </row>
    <row r="532" spans="8:8">
      <c r="H532"/>
    </row>
    <row r="533" spans="8:8">
      <c r="H533"/>
    </row>
    <row r="534" spans="8:8">
      <c r="H534"/>
    </row>
    <row r="535" spans="8:8">
      <c r="H535"/>
    </row>
    <row r="536" spans="8:8">
      <c r="H536"/>
    </row>
    <row r="537" spans="8:8">
      <c r="H537"/>
    </row>
    <row r="538" spans="8:8">
      <c r="H538"/>
    </row>
    <row r="539" spans="8:8">
      <c r="H539"/>
    </row>
    <row r="540" spans="8:8">
      <c r="H540"/>
    </row>
    <row r="541" spans="8:8">
      <c r="H541"/>
    </row>
    <row r="542" spans="8:8">
      <c r="H542"/>
    </row>
    <row r="543" spans="8:8">
      <c r="H543"/>
    </row>
    <row r="544" spans="8:8">
      <c r="H544"/>
    </row>
    <row r="545" spans="8:8">
      <c r="H545"/>
    </row>
    <row r="546" spans="8:8">
      <c r="H546"/>
    </row>
    <row r="547" spans="8:8">
      <c r="H547"/>
    </row>
    <row r="548" spans="8:8">
      <c r="H548"/>
    </row>
    <row r="549" spans="8:8">
      <c r="H549"/>
    </row>
    <row r="550" spans="8:8">
      <c r="H550"/>
    </row>
    <row r="551" spans="8:8">
      <c r="H551"/>
    </row>
    <row r="552" spans="8:8">
      <c r="H552"/>
    </row>
    <row r="553" spans="8:8">
      <c r="H553"/>
    </row>
    <row r="554" spans="8:8">
      <c r="H554"/>
    </row>
    <row r="555" spans="8:8">
      <c r="H555"/>
    </row>
    <row r="556" spans="8:8">
      <c r="H556"/>
    </row>
    <row r="557" spans="8:8">
      <c r="H557"/>
    </row>
    <row r="558" spans="8:8">
      <c r="H558"/>
    </row>
    <row r="559" spans="8:8">
      <c r="H559"/>
    </row>
    <row r="560" spans="8:8">
      <c r="H560"/>
    </row>
    <row r="561" spans="8:8">
      <c r="H561"/>
    </row>
    <row r="562" spans="8:8">
      <c r="H562"/>
    </row>
    <row r="563" spans="8:8">
      <c r="H563"/>
    </row>
    <row r="564" spans="8:8">
      <c r="H564"/>
    </row>
    <row r="565" spans="8:8">
      <c r="H565"/>
    </row>
    <row r="566" spans="8:8">
      <c r="H566"/>
    </row>
    <row r="567" spans="8:8">
      <c r="H567"/>
    </row>
    <row r="568" spans="8:8">
      <c r="H568"/>
    </row>
    <row r="569" spans="8:8">
      <c r="H569"/>
    </row>
    <row r="570" spans="8:8">
      <c r="H570"/>
    </row>
    <row r="571" spans="8:8">
      <c r="H571"/>
    </row>
    <row r="572" spans="8:8">
      <c r="H572"/>
    </row>
    <row r="573" spans="8:8">
      <c r="H573"/>
    </row>
    <row r="574" spans="8:8">
      <c r="H574"/>
    </row>
    <row r="575" spans="8:8">
      <c r="H575"/>
    </row>
    <row r="576" spans="8:8">
      <c r="H576"/>
    </row>
    <row r="577" spans="8:8">
      <c r="H577"/>
    </row>
    <row r="578" spans="8:8">
      <c r="H578"/>
    </row>
    <row r="579" spans="8:8">
      <c r="H579"/>
    </row>
    <row r="580" spans="8:8">
      <c r="H580"/>
    </row>
    <row r="581" spans="8:8">
      <c r="H581"/>
    </row>
    <row r="582" spans="8:8">
      <c r="H582"/>
    </row>
    <row r="583" spans="8:8">
      <c r="H583"/>
    </row>
    <row r="584" spans="8:8">
      <c r="H584"/>
    </row>
    <row r="585" spans="8:8">
      <c r="H585"/>
    </row>
    <row r="586" spans="8:8">
      <c r="H586"/>
    </row>
    <row r="587" spans="8:8">
      <c r="H587"/>
    </row>
    <row r="588" spans="8:8">
      <c r="H588"/>
    </row>
    <row r="589" spans="8:8">
      <c r="H589"/>
    </row>
    <row r="590" spans="8:8">
      <c r="H590"/>
    </row>
    <row r="591" spans="8:8">
      <c r="H591"/>
    </row>
    <row r="592" spans="8:8">
      <c r="H592"/>
    </row>
    <row r="593" spans="8:8">
      <c r="H593"/>
    </row>
    <row r="594" spans="8:8">
      <c r="H594"/>
    </row>
    <row r="595" spans="8:8">
      <c r="H595"/>
    </row>
    <row r="596" spans="8:8">
      <c r="H596"/>
    </row>
    <row r="597" spans="8:8">
      <c r="H597"/>
    </row>
    <row r="598" spans="8:8">
      <c r="H598"/>
    </row>
    <row r="599" spans="8:8">
      <c r="H599"/>
    </row>
    <row r="600" spans="8:8">
      <c r="H600"/>
    </row>
    <row r="601" spans="8:8">
      <c r="H601"/>
    </row>
    <row r="602" spans="8:8">
      <c r="H602"/>
    </row>
    <row r="603" spans="8:8">
      <c r="H603"/>
    </row>
    <row r="604" spans="8:8">
      <c r="H604"/>
    </row>
    <row r="605" spans="8:8">
      <c r="H605"/>
    </row>
    <row r="606" spans="8:8">
      <c r="H606"/>
    </row>
    <row r="607" spans="8:8">
      <c r="H607"/>
    </row>
    <row r="608" spans="8:8">
      <c r="H608"/>
    </row>
    <row r="609" spans="8:8">
      <c r="H609"/>
    </row>
    <row r="610" spans="8:8">
      <c r="H610"/>
    </row>
    <row r="611" spans="8:8">
      <c r="H611"/>
    </row>
    <row r="612" spans="8:8">
      <c r="H612"/>
    </row>
    <row r="613" spans="8:8">
      <c r="H613"/>
    </row>
    <row r="614" spans="8:8">
      <c r="H614"/>
    </row>
    <row r="615" spans="8:8">
      <c r="H615"/>
    </row>
    <row r="616" spans="8:8">
      <c r="H616"/>
    </row>
    <row r="617" spans="8:8">
      <c r="H617"/>
    </row>
    <row r="618" spans="8:8">
      <c r="H618"/>
    </row>
    <row r="619" spans="8:8">
      <c r="H619"/>
    </row>
    <row r="620" spans="8:8">
      <c r="H620"/>
    </row>
    <row r="621" spans="8:8">
      <c r="H621"/>
    </row>
    <row r="622" spans="8:8">
      <c r="H622"/>
    </row>
    <row r="623" spans="8:8">
      <c r="H623"/>
    </row>
    <row r="624" spans="8:8">
      <c r="H624"/>
    </row>
    <row r="625" spans="8:8">
      <c r="H625"/>
    </row>
    <row r="626" spans="8:8">
      <c r="H626"/>
    </row>
    <row r="627" spans="8:8">
      <c r="H627"/>
    </row>
    <row r="628" spans="8:8">
      <c r="H628"/>
    </row>
    <row r="629" spans="8:8">
      <c r="H629"/>
    </row>
    <row r="630" spans="8:8">
      <c r="H630"/>
    </row>
    <row r="631" spans="8:8">
      <c r="H631"/>
    </row>
    <row r="632" spans="8:8">
      <c r="H632"/>
    </row>
    <row r="633" spans="8:8">
      <c r="H633"/>
    </row>
    <row r="634" spans="8:8">
      <c r="H634"/>
    </row>
    <row r="635" spans="8:8">
      <c r="H635"/>
    </row>
    <row r="636" spans="8:8">
      <c r="H636"/>
    </row>
    <row r="637" spans="8:8">
      <c r="H637"/>
    </row>
    <row r="638" spans="8:8">
      <c r="H638"/>
    </row>
    <row r="639" spans="8:8">
      <c r="H639"/>
    </row>
    <row r="640" spans="8:8">
      <c r="H640"/>
    </row>
    <row r="641" spans="8:8">
      <c r="H641"/>
    </row>
    <row r="642" spans="8:8">
      <c r="H642"/>
    </row>
    <row r="643" spans="8:8">
      <c r="H643"/>
    </row>
    <row r="644" spans="8:8">
      <c r="H644"/>
    </row>
    <row r="645" spans="8:8">
      <c r="H645"/>
    </row>
    <row r="646" spans="8:8">
      <c r="H646"/>
    </row>
    <row r="647" spans="8:8">
      <c r="H647"/>
    </row>
    <row r="648" spans="8:8">
      <c r="H648"/>
    </row>
    <row r="649" spans="8:8">
      <c r="H649"/>
    </row>
    <row r="650" spans="8:8">
      <c r="H650"/>
    </row>
    <row r="651" spans="8:8">
      <c r="H651"/>
    </row>
    <row r="652" spans="8:8">
      <c r="H652"/>
    </row>
    <row r="653" spans="8:8">
      <c r="H653"/>
    </row>
    <row r="654" spans="8:8">
      <c r="H654"/>
    </row>
    <row r="655" spans="8:8">
      <c r="H655"/>
    </row>
    <row r="656" spans="8:8">
      <c r="H656"/>
    </row>
    <row r="657" spans="8:8">
      <c r="H657"/>
    </row>
    <row r="658" spans="8:8">
      <c r="H658"/>
    </row>
    <row r="659" spans="8:8">
      <c r="H659"/>
    </row>
    <row r="660" spans="8:8">
      <c r="H660"/>
    </row>
    <row r="661" spans="8:8">
      <c r="H661"/>
    </row>
    <row r="662" spans="8:8">
      <c r="H662"/>
    </row>
    <row r="663" spans="8:8">
      <c r="H663"/>
    </row>
    <row r="664" spans="8:8">
      <c r="H664"/>
    </row>
    <row r="665" spans="8:8">
      <c r="H665"/>
    </row>
    <row r="666" spans="8:8">
      <c r="H666"/>
    </row>
    <row r="667" spans="8:8">
      <c r="H667"/>
    </row>
    <row r="668" spans="8:8">
      <c r="H668"/>
    </row>
    <row r="669" spans="8:8">
      <c r="H669"/>
    </row>
    <row r="670" spans="8:8">
      <c r="H670"/>
    </row>
    <row r="671" spans="8:8">
      <c r="H671"/>
    </row>
    <row r="672" spans="8:8">
      <c r="H672"/>
    </row>
    <row r="673" spans="8:8">
      <c r="H673"/>
    </row>
    <row r="674" spans="8:8">
      <c r="H674"/>
    </row>
    <row r="675" spans="8:8">
      <c r="H675"/>
    </row>
    <row r="676" spans="8:8">
      <c r="H676"/>
    </row>
    <row r="677" spans="8:8">
      <c r="H677"/>
    </row>
    <row r="678" spans="8:8">
      <c r="H678"/>
    </row>
    <row r="679" spans="8:8">
      <c r="H679"/>
    </row>
    <row r="680" spans="8:8">
      <c r="H680"/>
    </row>
    <row r="681" spans="8:8">
      <c r="H681"/>
    </row>
    <row r="682" spans="8:8">
      <c r="H682"/>
    </row>
    <row r="683" spans="8:8">
      <c r="H683"/>
    </row>
    <row r="684" spans="8:8">
      <c r="H684"/>
    </row>
    <row r="685" spans="8:8">
      <c r="H685"/>
    </row>
    <row r="686" spans="8:8">
      <c r="H686"/>
    </row>
    <row r="687" spans="8:8">
      <c r="H687"/>
    </row>
    <row r="688" spans="8:8">
      <c r="H688"/>
    </row>
    <row r="689" spans="8:8">
      <c r="H689"/>
    </row>
    <row r="690" spans="8:8">
      <c r="H690"/>
    </row>
    <row r="691" spans="8:8">
      <c r="H691"/>
    </row>
    <row r="692" spans="8:8">
      <c r="H692"/>
    </row>
    <row r="693" spans="8:8">
      <c r="H693"/>
    </row>
    <row r="694" spans="8:8">
      <c r="H694"/>
    </row>
    <row r="695" spans="8:8">
      <c r="H695"/>
    </row>
    <row r="696" spans="8:8">
      <c r="H696"/>
    </row>
    <row r="697" spans="8:8">
      <c r="H697"/>
    </row>
    <row r="698" spans="8:8">
      <c r="H698"/>
    </row>
    <row r="699" spans="8:8">
      <c r="H699"/>
    </row>
    <row r="700" spans="8:8">
      <c r="H700"/>
    </row>
    <row r="701" spans="8:8">
      <c r="H701"/>
    </row>
    <row r="702" spans="8:8">
      <c r="H702"/>
    </row>
    <row r="703" spans="8:8">
      <c r="H703"/>
    </row>
    <row r="704" spans="8:8">
      <c r="H704"/>
    </row>
    <row r="705" spans="8:8">
      <c r="H705"/>
    </row>
    <row r="706" spans="8:8">
      <c r="H706"/>
    </row>
    <row r="707" spans="8:8">
      <c r="H707"/>
    </row>
    <row r="708" spans="8:8">
      <c r="H708"/>
    </row>
  </sheetData>
  <sheetProtection password="F5AC" sheet="1" objects="1" scenarios="1" selectLockedCells="1"/>
  <sortState ref="A2:G477">
    <sortCondition ref="A2:A477"/>
  </sortState>
  <hyperlinks>
    <hyperlink ref="G2" r:id="rId1"/>
    <hyperlink ref="G3" r:id="rId2"/>
    <hyperlink ref="G4" r:id="rId3"/>
    <hyperlink ref="G6" r:id="rId4"/>
    <hyperlink ref="G5" r:id="rId5"/>
    <hyperlink ref="G7" r:id="rId6"/>
    <hyperlink ref="G8" r:id="rId7"/>
    <hyperlink ref="G9" r:id="rId8"/>
    <hyperlink ref="G10" r:id="rId9"/>
    <hyperlink ref="G11" r:id="rId10"/>
    <hyperlink ref="G12" r:id="rId11"/>
    <hyperlink ref="G13" r:id="rId12"/>
    <hyperlink ref="G14" r:id="rId13"/>
    <hyperlink ref="G15" r:id="rId14"/>
    <hyperlink ref="G16" r:id="rId15"/>
    <hyperlink ref="G17" r:id="rId16"/>
    <hyperlink ref="G18" r:id="rId17"/>
    <hyperlink ref="G19" r:id="rId18"/>
    <hyperlink ref="G20" r:id="rId19"/>
    <hyperlink ref="G21" r:id="rId20"/>
    <hyperlink ref="G22" r:id="rId21"/>
    <hyperlink ref="G23" r:id="rId22"/>
    <hyperlink ref="G24" r:id="rId23"/>
    <hyperlink ref="G25" r:id="rId24"/>
    <hyperlink ref="G26" r:id="rId25"/>
    <hyperlink ref="G27" r:id="rId26"/>
    <hyperlink ref="G28" r:id="rId27"/>
    <hyperlink ref="G29" r:id="rId28"/>
    <hyperlink ref="G30" r:id="rId29"/>
    <hyperlink ref="G31" r:id="rId30"/>
    <hyperlink ref="G32" r:id="rId31"/>
    <hyperlink ref="G33" r:id="rId32"/>
    <hyperlink ref="G34" r:id="rId33"/>
    <hyperlink ref="G35" r:id="rId34"/>
    <hyperlink ref="G36" r:id="rId35"/>
    <hyperlink ref="G37" r:id="rId36"/>
    <hyperlink ref="G38" r:id="rId37"/>
    <hyperlink ref="G39" r:id="rId38"/>
    <hyperlink ref="G40" r:id="rId39"/>
    <hyperlink ref="G41" r:id="rId40"/>
    <hyperlink ref="G42" r:id="rId41"/>
    <hyperlink ref="G43" r:id="rId42"/>
    <hyperlink ref="G44" r:id="rId43"/>
    <hyperlink ref="G45" r:id="rId44"/>
    <hyperlink ref="G46" r:id="rId45"/>
    <hyperlink ref="G47" r:id="rId46"/>
    <hyperlink ref="G48" r:id="rId47"/>
    <hyperlink ref="G49" r:id="rId48"/>
    <hyperlink ref="G50" r:id="rId49"/>
    <hyperlink ref="G51" r:id="rId50"/>
    <hyperlink ref="G52" r:id="rId51"/>
    <hyperlink ref="G53" r:id="rId52"/>
    <hyperlink ref="G54" r:id="rId53"/>
    <hyperlink ref="G55" r:id="rId54"/>
    <hyperlink ref="G56" r:id="rId55"/>
    <hyperlink ref="G57" r:id="rId56"/>
    <hyperlink ref="G58" r:id="rId57"/>
    <hyperlink ref="G59" r:id="rId58"/>
    <hyperlink ref="G60" r:id="rId59"/>
    <hyperlink ref="G61" r:id="rId60"/>
    <hyperlink ref="G62" r:id="rId61"/>
    <hyperlink ref="G63" r:id="rId62"/>
    <hyperlink ref="G64" r:id="rId63"/>
    <hyperlink ref="G65" r:id="rId64"/>
    <hyperlink ref="G66" r:id="rId65"/>
    <hyperlink ref="G67" r:id="rId66"/>
    <hyperlink ref="G68" r:id="rId67"/>
    <hyperlink ref="G69" r:id="rId68"/>
    <hyperlink ref="G70" r:id="rId69"/>
    <hyperlink ref="G71" r:id="rId70"/>
    <hyperlink ref="G72" r:id="rId71"/>
    <hyperlink ref="G73" r:id="rId72"/>
    <hyperlink ref="G74" r:id="rId73"/>
    <hyperlink ref="G75" r:id="rId74"/>
    <hyperlink ref="G76" r:id="rId75"/>
    <hyperlink ref="G77" r:id="rId76"/>
    <hyperlink ref="G78" r:id="rId77"/>
    <hyperlink ref="G79" r:id="rId78"/>
    <hyperlink ref="G80" r:id="rId79"/>
    <hyperlink ref="G81" r:id="rId80"/>
    <hyperlink ref="G82" r:id="rId81"/>
    <hyperlink ref="G83" r:id="rId82"/>
    <hyperlink ref="G84" r:id="rId83"/>
    <hyperlink ref="G85" r:id="rId84"/>
    <hyperlink ref="G86" r:id="rId85"/>
    <hyperlink ref="G87" r:id="rId86"/>
    <hyperlink ref="G88" r:id="rId87"/>
    <hyperlink ref="G89" r:id="rId88"/>
    <hyperlink ref="G90" r:id="rId89"/>
    <hyperlink ref="G91" r:id="rId90"/>
    <hyperlink ref="G92" r:id="rId91"/>
    <hyperlink ref="G93" r:id="rId92"/>
    <hyperlink ref="G94" r:id="rId93"/>
    <hyperlink ref="G95" r:id="rId94"/>
    <hyperlink ref="G96" r:id="rId95"/>
    <hyperlink ref="G97" r:id="rId96"/>
    <hyperlink ref="G98" r:id="rId97"/>
    <hyperlink ref="G99" r:id="rId98"/>
    <hyperlink ref="G100" r:id="rId99"/>
    <hyperlink ref="G101" r:id="rId100"/>
    <hyperlink ref="G102" r:id="rId101"/>
    <hyperlink ref="G103" r:id="rId102"/>
    <hyperlink ref="G104" r:id="rId103"/>
    <hyperlink ref="G105" r:id="rId104"/>
    <hyperlink ref="G106" r:id="rId105"/>
    <hyperlink ref="G107" r:id="rId106"/>
    <hyperlink ref="G108" r:id="rId107"/>
    <hyperlink ref="G109" r:id="rId108"/>
    <hyperlink ref="G110" r:id="rId109"/>
    <hyperlink ref="G111" r:id="rId110"/>
    <hyperlink ref="G112" r:id="rId111"/>
    <hyperlink ref="G113" r:id="rId112"/>
    <hyperlink ref="G114" r:id="rId113"/>
    <hyperlink ref="G115" r:id="rId114"/>
    <hyperlink ref="G116" r:id="rId115"/>
    <hyperlink ref="G117" r:id="rId116"/>
    <hyperlink ref="G118" r:id="rId117"/>
    <hyperlink ref="G119" r:id="rId118"/>
    <hyperlink ref="G120" r:id="rId119"/>
    <hyperlink ref="G121" r:id="rId120"/>
    <hyperlink ref="G122" r:id="rId121"/>
    <hyperlink ref="G123" r:id="rId122"/>
    <hyperlink ref="G124" r:id="rId123"/>
    <hyperlink ref="G126" r:id="rId124"/>
    <hyperlink ref="G127" r:id="rId125"/>
    <hyperlink ref="G128" r:id="rId126"/>
    <hyperlink ref="G129" r:id="rId127"/>
    <hyperlink ref="G130" r:id="rId128"/>
    <hyperlink ref="G131" r:id="rId129"/>
    <hyperlink ref="G132" r:id="rId130"/>
    <hyperlink ref="G133" r:id="rId131"/>
    <hyperlink ref="G134" r:id="rId132"/>
    <hyperlink ref="G135" r:id="rId133"/>
    <hyperlink ref="G136" r:id="rId134"/>
    <hyperlink ref="G137" r:id="rId135"/>
    <hyperlink ref="G139" r:id="rId136"/>
    <hyperlink ref="G140" r:id="rId137"/>
    <hyperlink ref="G141" r:id="rId138"/>
    <hyperlink ref="G142" r:id="rId139"/>
    <hyperlink ref="G143" r:id="rId140"/>
    <hyperlink ref="G144" r:id="rId141"/>
    <hyperlink ref="G146" r:id="rId142"/>
    <hyperlink ref="G148" r:id="rId143"/>
    <hyperlink ref="G150" r:id="rId144"/>
    <hyperlink ref="G151" r:id="rId145"/>
    <hyperlink ref="G152" r:id="rId146"/>
    <hyperlink ref="G153" r:id="rId147"/>
    <hyperlink ref="G154" r:id="rId148"/>
    <hyperlink ref="G155" r:id="rId149"/>
    <hyperlink ref="G156" r:id="rId150"/>
    <hyperlink ref="G158" r:id="rId151"/>
    <hyperlink ref="G159" r:id="rId152"/>
    <hyperlink ref="G160" r:id="rId153"/>
    <hyperlink ref="G162" r:id="rId154"/>
    <hyperlink ref="G163" r:id="rId155"/>
    <hyperlink ref="G164" r:id="rId156"/>
    <hyperlink ref="G166" r:id="rId157"/>
    <hyperlink ref="G167" r:id="rId158"/>
    <hyperlink ref="G169" r:id="rId159"/>
    <hyperlink ref="G170" r:id="rId160"/>
    <hyperlink ref="G171" r:id="rId161"/>
    <hyperlink ref="G172" r:id="rId162"/>
    <hyperlink ref="G173" r:id="rId163"/>
    <hyperlink ref="G175" r:id="rId164"/>
    <hyperlink ref="G177" r:id="rId165"/>
    <hyperlink ref="G178" r:id="rId166"/>
    <hyperlink ref="G179" r:id="rId167"/>
    <hyperlink ref="G180" r:id="rId168"/>
    <hyperlink ref="G182" r:id="rId169"/>
    <hyperlink ref="G183" r:id="rId170"/>
    <hyperlink ref="G184" r:id="rId171"/>
    <hyperlink ref="G185" r:id="rId172"/>
    <hyperlink ref="G187" r:id="rId173"/>
    <hyperlink ref="G189" r:id="rId174"/>
    <hyperlink ref="G190" r:id="rId175"/>
    <hyperlink ref="G191" r:id="rId176"/>
    <hyperlink ref="G193" r:id="rId177"/>
    <hyperlink ref="G194" r:id="rId178"/>
    <hyperlink ref="G196" r:id="rId179"/>
    <hyperlink ref="G197" r:id="rId180"/>
    <hyperlink ref="G198" r:id="rId181"/>
    <hyperlink ref="G199" r:id="rId182"/>
    <hyperlink ref="G200" r:id="rId183"/>
    <hyperlink ref="G201" r:id="rId184"/>
    <hyperlink ref="G202" r:id="rId185"/>
    <hyperlink ref="G203" r:id="rId186"/>
    <hyperlink ref="G204" r:id="rId187"/>
    <hyperlink ref="G205" r:id="rId188"/>
    <hyperlink ref="G206" r:id="rId189"/>
    <hyperlink ref="G207" r:id="rId190"/>
    <hyperlink ref="G209" r:id="rId191"/>
    <hyperlink ref="G211" r:id="rId192"/>
    <hyperlink ref="G213" r:id="rId193"/>
    <hyperlink ref="G214" r:id="rId194"/>
    <hyperlink ref="G215" r:id="rId195"/>
    <hyperlink ref="G216" r:id="rId196"/>
    <hyperlink ref="G218" r:id="rId197"/>
    <hyperlink ref="G219" r:id="rId198"/>
    <hyperlink ref="G220" r:id="rId199"/>
    <hyperlink ref="G221" r:id="rId200"/>
    <hyperlink ref="G223" r:id="rId201"/>
    <hyperlink ref="G225" r:id="rId202"/>
    <hyperlink ref="G227" r:id="rId203"/>
    <hyperlink ref="G228" r:id="rId204"/>
    <hyperlink ref="G230" r:id="rId205"/>
    <hyperlink ref="G231" r:id="rId206"/>
    <hyperlink ref="G232" r:id="rId207"/>
    <hyperlink ref="G233" r:id="rId208"/>
    <hyperlink ref="G234" r:id="rId209"/>
    <hyperlink ref="G235" r:id="rId210"/>
    <hyperlink ref="G236" r:id="rId211"/>
    <hyperlink ref="G237" r:id="rId212"/>
    <hyperlink ref="G238" r:id="rId213"/>
    <hyperlink ref="G239" r:id="rId214"/>
    <hyperlink ref="G240" r:id="rId215"/>
    <hyperlink ref="G241" r:id="rId216"/>
    <hyperlink ref="G242" r:id="rId217"/>
    <hyperlink ref="G244" r:id="rId218"/>
    <hyperlink ref="G245" r:id="rId219"/>
    <hyperlink ref="G247" r:id="rId220"/>
    <hyperlink ref="G248" r:id="rId221"/>
    <hyperlink ref="G249" r:id="rId222"/>
    <hyperlink ref="G251" r:id="rId223"/>
    <hyperlink ref="G252" r:id="rId224"/>
    <hyperlink ref="G254" r:id="rId225"/>
    <hyperlink ref="G255" r:id="rId226"/>
    <hyperlink ref="G256" r:id="rId227"/>
    <hyperlink ref="G257" r:id="rId228"/>
    <hyperlink ref="G258" r:id="rId229"/>
    <hyperlink ref="G259" r:id="rId230"/>
    <hyperlink ref="G260" r:id="rId231"/>
    <hyperlink ref="G261" r:id="rId232"/>
    <hyperlink ref="G262" r:id="rId233"/>
    <hyperlink ref="G263" r:id="rId234"/>
    <hyperlink ref="G264" r:id="rId235"/>
    <hyperlink ref="G265" r:id="rId236"/>
    <hyperlink ref="G266" r:id="rId237"/>
    <hyperlink ref="G267" r:id="rId238"/>
    <hyperlink ref="G268" r:id="rId239"/>
    <hyperlink ref="G269" r:id="rId240"/>
    <hyperlink ref="G270" r:id="rId241"/>
    <hyperlink ref="G271" r:id="rId242"/>
    <hyperlink ref="G272" r:id="rId243"/>
    <hyperlink ref="G273" r:id="rId244"/>
    <hyperlink ref="G274" r:id="rId245"/>
    <hyperlink ref="G275" r:id="rId246"/>
    <hyperlink ref="G276" r:id="rId247"/>
    <hyperlink ref="G278" r:id="rId248"/>
    <hyperlink ref="G279" r:id="rId249"/>
    <hyperlink ref="G280" r:id="rId250"/>
    <hyperlink ref="G281" r:id="rId251"/>
    <hyperlink ref="G282" r:id="rId252"/>
    <hyperlink ref="G283" r:id="rId253"/>
    <hyperlink ref="G285" r:id="rId254"/>
    <hyperlink ref="G287" r:id="rId255"/>
    <hyperlink ref="G288" r:id="rId256"/>
    <hyperlink ref="G289" r:id="rId257"/>
    <hyperlink ref="G290" r:id="rId258"/>
    <hyperlink ref="G291" r:id="rId259"/>
    <hyperlink ref="G292" r:id="rId260"/>
    <hyperlink ref="G293" r:id="rId261"/>
    <hyperlink ref="G294" r:id="rId262"/>
    <hyperlink ref="G295" r:id="rId263"/>
    <hyperlink ref="G296" r:id="rId264"/>
    <hyperlink ref="G297" r:id="rId265"/>
    <hyperlink ref="G298" r:id="rId266"/>
    <hyperlink ref="G299" r:id="rId267"/>
    <hyperlink ref="G300" r:id="rId268"/>
    <hyperlink ref="G302" r:id="rId269"/>
    <hyperlink ref="G303" r:id="rId270"/>
    <hyperlink ref="G305" r:id="rId271"/>
    <hyperlink ref="G306" r:id="rId272"/>
    <hyperlink ref="G307" r:id="rId273"/>
    <hyperlink ref="G308" r:id="rId274"/>
    <hyperlink ref="G310" r:id="rId275"/>
    <hyperlink ref="G313" r:id="rId276"/>
    <hyperlink ref="G316" r:id="rId277"/>
    <hyperlink ref="G317" r:id="rId278"/>
    <hyperlink ref="G320" r:id="rId279"/>
    <hyperlink ref="G322" r:id="rId280"/>
    <hyperlink ref="G323" r:id="rId281"/>
    <hyperlink ref="G324" r:id="rId282"/>
    <hyperlink ref="G326" r:id="rId283"/>
    <hyperlink ref="G329" r:id="rId284"/>
    <hyperlink ref="G330" r:id="rId285"/>
    <hyperlink ref="G331" r:id="rId286"/>
    <hyperlink ref="G333" r:id="rId287"/>
    <hyperlink ref="G334" r:id="rId288"/>
    <hyperlink ref="G336" r:id="rId289"/>
    <hyperlink ref="G337" r:id="rId290"/>
    <hyperlink ref="G339" r:id="rId291"/>
    <hyperlink ref="G340" r:id="rId292"/>
    <hyperlink ref="G341" r:id="rId293"/>
    <hyperlink ref="G342" r:id="rId294"/>
    <hyperlink ref="G343" r:id="rId295"/>
    <hyperlink ref="G345" r:id="rId296"/>
    <hyperlink ref="G346" r:id="rId297"/>
    <hyperlink ref="G347" r:id="rId298"/>
    <hyperlink ref="G349" r:id="rId299"/>
    <hyperlink ref="G351" r:id="rId300"/>
    <hyperlink ref="G352" r:id="rId301"/>
    <hyperlink ref="G353" r:id="rId302"/>
    <hyperlink ref="G354" r:id="rId303"/>
    <hyperlink ref="G356" r:id="rId304"/>
    <hyperlink ref="G357" r:id="rId305"/>
    <hyperlink ref="G358" r:id="rId306"/>
    <hyperlink ref="G359" r:id="rId307"/>
    <hyperlink ref="G360" r:id="rId308"/>
    <hyperlink ref="G361" r:id="rId309"/>
    <hyperlink ref="G362" r:id="rId310"/>
    <hyperlink ref="G363" r:id="rId311"/>
    <hyperlink ref="G364" r:id="rId312"/>
    <hyperlink ref="G365" r:id="rId313"/>
    <hyperlink ref="G366" r:id="rId314"/>
    <hyperlink ref="G367" r:id="rId315"/>
    <hyperlink ref="G370" r:id="rId316"/>
    <hyperlink ref="G371" r:id="rId317"/>
    <hyperlink ref="G372" r:id="rId318"/>
    <hyperlink ref="G373" r:id="rId319"/>
    <hyperlink ref="G374" r:id="rId320"/>
    <hyperlink ref="G375" r:id="rId321"/>
    <hyperlink ref="G376" r:id="rId322"/>
    <hyperlink ref="G377" r:id="rId323"/>
    <hyperlink ref="G378" r:id="rId324"/>
    <hyperlink ref="G379" r:id="rId325"/>
    <hyperlink ref="G380" r:id="rId326"/>
    <hyperlink ref="G381" r:id="rId327"/>
    <hyperlink ref="G382" r:id="rId328"/>
    <hyperlink ref="G384" r:id="rId329"/>
    <hyperlink ref="G385" r:id="rId330"/>
    <hyperlink ref="G386" r:id="rId331"/>
    <hyperlink ref="G387" r:id="rId332"/>
    <hyperlink ref="G388" r:id="rId333"/>
    <hyperlink ref="G389" r:id="rId334"/>
    <hyperlink ref="G390" r:id="rId335"/>
    <hyperlink ref="G392" r:id="rId336"/>
    <hyperlink ref="G393" r:id="rId337"/>
    <hyperlink ref="G395" r:id="rId338"/>
    <hyperlink ref="G396" r:id="rId339"/>
    <hyperlink ref="G397" r:id="rId340"/>
    <hyperlink ref="G398" r:id="rId341"/>
    <hyperlink ref="G399" r:id="rId342"/>
    <hyperlink ref="G401" r:id="rId343"/>
    <hyperlink ref="G402" r:id="rId344"/>
    <hyperlink ref="G403" r:id="rId345"/>
    <hyperlink ref="G405" r:id="rId346"/>
    <hyperlink ref="G407" r:id="rId347"/>
    <hyperlink ref="G408" r:id="rId348"/>
    <hyperlink ref="G409" r:id="rId349"/>
    <hyperlink ref="G410" r:id="rId350"/>
    <hyperlink ref="G412" r:id="rId351"/>
    <hyperlink ref="G413" r:id="rId352"/>
    <hyperlink ref="G415" r:id="rId353"/>
    <hyperlink ref="G416" r:id="rId354"/>
    <hyperlink ref="G418" r:id="rId355"/>
    <hyperlink ref="G420" r:id="rId356"/>
    <hyperlink ref="G423" r:id="rId357"/>
    <hyperlink ref="G426" r:id="rId358"/>
    <hyperlink ref="G427" r:id="rId359"/>
    <hyperlink ref="G428" r:id="rId360"/>
    <hyperlink ref="G429" r:id="rId361"/>
    <hyperlink ref="G430" r:id="rId362"/>
    <hyperlink ref="G431" r:id="rId363"/>
    <hyperlink ref="G432" r:id="rId364"/>
    <hyperlink ref="G433" r:id="rId365"/>
    <hyperlink ref="G434" r:id="rId366"/>
    <hyperlink ref="G435" r:id="rId367"/>
    <hyperlink ref="G436" r:id="rId368"/>
    <hyperlink ref="G437" r:id="rId369"/>
    <hyperlink ref="G438" r:id="rId370"/>
    <hyperlink ref="G441" r:id="rId371"/>
    <hyperlink ref="G442" r:id="rId372"/>
    <hyperlink ref="G443" r:id="rId373"/>
    <hyperlink ref="G444" r:id="rId374"/>
    <hyperlink ref="G445" r:id="rId375"/>
    <hyperlink ref="G446" r:id="rId376"/>
    <hyperlink ref="G447" r:id="rId377"/>
    <hyperlink ref="G448" r:id="rId378"/>
    <hyperlink ref="G449" r:id="rId379"/>
    <hyperlink ref="G450" r:id="rId380"/>
    <hyperlink ref="G451" r:id="rId381"/>
    <hyperlink ref="G452" r:id="rId382"/>
    <hyperlink ref="G454" r:id="rId383"/>
    <hyperlink ref="G455" r:id="rId384"/>
    <hyperlink ref="G456" r:id="rId385"/>
    <hyperlink ref="G459" r:id="rId386"/>
    <hyperlink ref="G460" r:id="rId387"/>
    <hyperlink ref="G467" r:id="rId388"/>
    <hyperlink ref="G468" r:id="rId389"/>
    <hyperlink ref="G471" r:id="rId390"/>
    <hyperlink ref="G472" r:id="rId391"/>
    <hyperlink ref="G466" r:id="rId392"/>
    <hyperlink ref="G453" r:id="rId393"/>
    <hyperlink ref="G439" r:id="rId394"/>
    <hyperlink ref="G417" r:id="rId395"/>
    <hyperlink ref="G414" r:id="rId396"/>
    <hyperlink ref="G411" r:id="rId397"/>
    <hyperlink ref="G406" r:id="rId398"/>
    <hyperlink ref="G404" r:id="rId399"/>
    <hyperlink ref="G400" r:id="rId400"/>
    <hyperlink ref="G394" r:id="rId401"/>
    <hyperlink ref="G391" r:id="rId402"/>
    <hyperlink ref="G369" r:id="rId403"/>
    <hyperlink ref="G355" r:id="rId404"/>
    <hyperlink ref="G350" r:id="rId405"/>
    <hyperlink ref="G338" r:id="rId406"/>
    <hyperlink ref="G335" r:id="rId407"/>
    <hyperlink ref="G321" r:id="rId408"/>
    <hyperlink ref="G319" r:id="rId409"/>
    <hyperlink ref="G314" r:id="rId410"/>
    <hyperlink ref="G312" r:id="rId411"/>
    <hyperlink ref="G304" r:id="rId412"/>
    <hyperlink ref="G309" r:id="rId413"/>
    <hyperlink ref="G301" r:id="rId414"/>
    <hyperlink ref="G286" r:id="rId415"/>
    <hyperlink ref="G284" r:id="rId416"/>
    <hyperlink ref="G277" r:id="rId417"/>
    <hyperlink ref="G253" r:id="rId418"/>
    <hyperlink ref="G243" r:id="rId419"/>
    <hyperlink ref="G250" r:id="rId420"/>
    <hyperlink ref="G229" r:id="rId421"/>
    <hyperlink ref="G222" r:id="rId422"/>
    <hyperlink ref="G226" r:id="rId423"/>
    <hyperlink ref="G224" r:id="rId424"/>
    <hyperlink ref="G217" r:id="rId425"/>
    <hyperlink ref="G212" r:id="rId426"/>
    <hyperlink ref="G210" r:id="rId427"/>
    <hyperlink ref="G208" r:id="rId428"/>
    <hyperlink ref="G188" r:id="rId429"/>
    <hyperlink ref="G181" r:id="rId430"/>
    <hyperlink ref="G186" r:id="rId431"/>
    <hyperlink ref="G176" r:id="rId432"/>
    <hyperlink ref="G174" r:id="rId433"/>
    <hyperlink ref="G168" r:id="rId434"/>
    <hyperlink ref="G165" r:id="rId435"/>
    <hyperlink ref="G161" r:id="rId436"/>
    <hyperlink ref="G157" r:id="rId437"/>
    <hyperlink ref="G149" r:id="rId438"/>
    <hyperlink ref="G147" r:id="rId439"/>
    <hyperlink ref="G145" r:id="rId440"/>
    <hyperlink ref="G138" r:id="rId441"/>
    <hyperlink ref="G125" r:id="rId442"/>
    <hyperlink ref="G422" r:id="rId443"/>
    <hyperlink ref="G424" r:id="rId444"/>
    <hyperlink ref="G440" r:id="rId445"/>
    <hyperlink ref="G457" r:id="rId446"/>
    <hyperlink ref="G458" r:id="rId447"/>
    <hyperlink ref="G474" r:id="rId448"/>
    <hyperlink ref="G475" r:id="rId449"/>
    <hyperlink ref="G195" r:id="rId450"/>
    <hyperlink ref="G192" r:id="rId451"/>
    <hyperlink ref="G315" r:id="rId452"/>
    <hyperlink ref="G325" r:id="rId453"/>
    <hyperlink ref="G332" r:id="rId454"/>
    <hyperlink ref="G419" r:id="rId455"/>
    <hyperlink ref="G465" r:id="rId456"/>
    <hyperlink ref="G462:G464" r:id="rId457" display="http://ssas.army.gr/"/>
    <hyperlink ref="G469" r:id="rId458"/>
    <hyperlink ref="G470" r:id="rId459"/>
    <hyperlink ref="G473" r:id="rId460"/>
    <hyperlink ref="G462" r:id="rId461"/>
    <hyperlink ref="G461" r:id="rId462"/>
    <hyperlink ref="G368" r:id="rId463"/>
    <hyperlink ref="G311" r:id="rId464"/>
    <hyperlink ref="G318" r:id="rId465"/>
    <hyperlink ref="G425" r:id="rId466"/>
    <hyperlink ref="G383" r:id="rId467"/>
    <hyperlink ref="G421" r:id="rId468"/>
    <hyperlink ref="G348" r:id="rId469"/>
    <hyperlink ref="G327" r:id="rId470"/>
    <hyperlink ref="G344" r:id="rId471"/>
    <hyperlink ref="G246" r:id="rId472"/>
    <hyperlink ref="G328" r:id="rId473"/>
    <hyperlink ref="G476" r:id="rId474"/>
  </hyperlinks>
  <pageMargins left="0.7" right="0.7" top="0.75" bottom="0.75" header="0.3" footer="0.3"/>
  <pageSetup paperSize="9" orientation="portrait" horizontalDpi="4294967294" verticalDpi="0" r:id="rId475"/>
  <ignoredErrors>
    <ignoredError sqref="K30:K5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YPOLOGISMOS_MORIA</vt:lpstr>
      <vt:lpstr>1o ΕΠ. ΠΕΔΙΟ</vt:lpstr>
      <vt:lpstr>2o ΕΠ. ΠΕΔΙΟ</vt:lpstr>
      <vt:lpstr>3o ΕΠ. ΠΕΔΙΟ</vt:lpstr>
      <vt:lpstr>4o ΕΠ. ΠΕΔΙΟ</vt:lpstr>
      <vt:lpstr>BASEIS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</dc:creator>
  <cp:lastModifiedBy>AMD 6 Core</cp:lastModifiedBy>
  <dcterms:created xsi:type="dcterms:W3CDTF">2016-10-22T08:59:56Z</dcterms:created>
  <dcterms:modified xsi:type="dcterms:W3CDTF">2018-04-17T06:32:14Z</dcterms:modified>
</cp:coreProperties>
</file>